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kv_tanu\2024-2025\result\23-24 result\23-24 RESULT\"/>
    </mc:Choice>
  </mc:AlternateContent>
  <bookViews>
    <workbookView xWindow="0" yWindow="0" windowWidth="20490" windowHeight="7755" activeTab="1"/>
  </bookViews>
  <sheets>
    <sheet name="SCHOOL RESULT" sheetId="6" r:id="rId1"/>
    <sheet name="SUBJECT WISE RESULT ANALYSIS" sheetId="4" r:id="rId2"/>
    <sheet name="CLASS X CBSE RESULT RAW DATA" sheetId="2" r:id="rId3"/>
    <sheet name="TOPPER LIST" sheetId="5" r:id="rId4"/>
  </sheets>
  <definedNames>
    <definedName name="_xlnm.Print_Area" localSheetId="0">'SCHOOL RESULT'!$A$1:$S$7</definedName>
    <definedName name="_xlnm.Print_Area" localSheetId="1">'SUBJECT WISE RESULT ANALYSIS'!$A$1:$R$66</definedName>
    <definedName name="_xlnm.Print_Area" localSheetId="3">'TOPPER LIST'!$B$1:$G$12</definedName>
    <definedName name="_xlnm.Print_Titles" localSheetId="2">'CLASS X CBSE RESULT RAW DATA'!$1:$4</definedName>
  </definedNames>
  <calcPr calcId="152511"/>
</workbook>
</file>

<file path=xl/calcChain.xml><?xml version="1.0" encoding="utf-8"?>
<calcChain xmlns="http://schemas.openxmlformats.org/spreadsheetml/2006/main">
  <c r="R7" i="4" l="1"/>
  <c r="R8" i="4"/>
  <c r="R9" i="4"/>
  <c r="R10" i="4"/>
  <c r="R11" i="4"/>
  <c r="R12" i="4"/>
  <c r="R13" i="4"/>
  <c r="R6" i="4"/>
  <c r="V6" i="2" l="1"/>
  <c r="V7" i="2"/>
  <c r="V8" i="2"/>
  <c r="V9" i="2"/>
  <c r="V10" i="2"/>
  <c r="V14" i="2"/>
  <c r="V11" i="2"/>
  <c r="V17" i="2"/>
  <c r="V16" i="2"/>
  <c r="V19" i="2"/>
  <c r="V12" i="2"/>
  <c r="W12" i="2" s="1"/>
  <c r="V13" i="2"/>
  <c r="V15" i="2"/>
  <c r="V24" i="2"/>
  <c r="V18" i="2"/>
  <c r="W18" i="2" s="1"/>
  <c r="V20" i="2"/>
  <c r="V21" i="2"/>
  <c r="V25" i="2"/>
  <c r="V31" i="2"/>
  <c r="V23" i="2"/>
  <c r="V22" i="2"/>
  <c r="V27" i="2"/>
  <c r="V28" i="2"/>
  <c r="V32" i="2"/>
  <c r="V30" i="2"/>
  <c r="V29" i="2"/>
  <c r="V34" i="2"/>
  <c r="V26" i="2"/>
  <c r="V33" i="2"/>
  <c r="V37" i="2"/>
  <c r="V41" i="2"/>
  <c r="V44" i="2"/>
  <c r="V35" i="2"/>
  <c r="V42" i="2"/>
  <c r="V45" i="2"/>
  <c r="V43" i="2"/>
  <c r="V39" i="2"/>
  <c r="V40" i="2"/>
  <c r="V38" i="2"/>
  <c r="V47" i="2"/>
  <c r="V46" i="2"/>
  <c r="V36" i="2"/>
  <c r="V49" i="2"/>
  <c r="V50" i="2"/>
  <c r="V52" i="2"/>
  <c r="V51" i="2"/>
  <c r="V53" i="2"/>
  <c r="W53" i="2" s="1"/>
  <c r="V48" i="2"/>
  <c r="V54" i="2"/>
  <c r="V55" i="2"/>
  <c r="V57" i="2"/>
  <c r="V58" i="2"/>
  <c r="V56" i="2"/>
  <c r="V59" i="2"/>
  <c r="V60" i="2"/>
  <c r="V61" i="2"/>
  <c r="V63" i="2"/>
  <c r="V66" i="2"/>
  <c r="V64" i="2"/>
  <c r="V65" i="2"/>
  <c r="V62" i="2"/>
  <c r="V67" i="2"/>
  <c r="V68" i="2"/>
  <c r="V69" i="2"/>
  <c r="V5" i="2"/>
  <c r="X68" i="2" l="1"/>
  <c r="X64" i="2"/>
  <c r="X57" i="2"/>
  <c r="X49" i="2"/>
  <c r="X38" i="2"/>
  <c r="X41" i="2"/>
  <c r="X34" i="2"/>
  <c r="X28" i="2"/>
  <c r="X31" i="2"/>
  <c r="W69" i="2"/>
  <c r="X69" i="2"/>
  <c r="W65" i="2"/>
  <c r="X65" i="2"/>
  <c r="W61" i="2"/>
  <c r="X61" i="2"/>
  <c r="W58" i="2"/>
  <c r="X58" i="2"/>
  <c r="W48" i="2"/>
  <c r="X48" i="2"/>
  <c r="W50" i="2"/>
  <c r="X50" i="2"/>
  <c r="W47" i="2"/>
  <c r="X47" i="2"/>
  <c r="W43" i="2"/>
  <c r="X43" i="2"/>
  <c r="W44" i="2"/>
  <c r="X44" i="2"/>
  <c r="W26" i="2"/>
  <c r="X26" i="2"/>
  <c r="W32" i="2"/>
  <c r="X32" i="2"/>
  <c r="W23" i="2"/>
  <c r="X23" i="2"/>
  <c r="W20" i="2"/>
  <c r="X20" i="2"/>
  <c r="W13" i="2"/>
  <c r="X13" i="2"/>
  <c r="W17" i="2"/>
  <c r="X17" i="2"/>
  <c r="W9" i="2"/>
  <c r="X9" i="2"/>
  <c r="W68" i="2"/>
  <c r="W41" i="2"/>
  <c r="X11" i="2"/>
  <c r="W8" i="2"/>
  <c r="X8" i="2"/>
  <c r="W64" i="2"/>
  <c r="W49" i="2"/>
  <c r="W34" i="2"/>
  <c r="X60" i="2"/>
  <c r="X53" i="2"/>
  <c r="X45" i="2"/>
  <c r="X12" i="2"/>
  <c r="W67" i="2"/>
  <c r="X67" i="2"/>
  <c r="W66" i="2"/>
  <c r="X66" i="2"/>
  <c r="W59" i="2"/>
  <c r="X59" i="2"/>
  <c r="W55" i="2"/>
  <c r="X55" i="2"/>
  <c r="W51" i="2"/>
  <c r="X51" i="2"/>
  <c r="W36" i="2"/>
  <c r="X36" i="2"/>
  <c r="W40" i="2"/>
  <c r="X40" i="2"/>
  <c r="W42" i="2"/>
  <c r="X42" i="2"/>
  <c r="W37" i="2"/>
  <c r="X37" i="2"/>
  <c r="W29" i="2"/>
  <c r="X29" i="2"/>
  <c r="W27" i="2"/>
  <c r="X27" i="2"/>
  <c r="W25" i="2"/>
  <c r="X25" i="2"/>
  <c r="W24" i="2"/>
  <c r="X24" i="2"/>
  <c r="W19" i="2"/>
  <c r="X19" i="2"/>
  <c r="W14" i="2"/>
  <c r="X14" i="2"/>
  <c r="W7" i="2"/>
  <c r="X7" i="2"/>
  <c r="W60" i="2"/>
  <c r="W38" i="2"/>
  <c r="W28" i="2"/>
  <c r="W11" i="2"/>
  <c r="X18" i="2"/>
  <c r="W5" i="2"/>
  <c r="X5" i="2"/>
  <c r="W62" i="2"/>
  <c r="X62" i="2"/>
  <c r="W63" i="2"/>
  <c r="X63" i="2"/>
  <c r="W56" i="2"/>
  <c r="X56" i="2"/>
  <c r="W54" i="2"/>
  <c r="X54" i="2"/>
  <c r="W52" i="2"/>
  <c r="X52" i="2"/>
  <c r="W46" i="2"/>
  <c r="X46" i="2"/>
  <c r="W39" i="2"/>
  <c r="X39" i="2"/>
  <c r="W35" i="2"/>
  <c r="X35" i="2"/>
  <c r="W33" i="2"/>
  <c r="X33" i="2"/>
  <c r="W30" i="2"/>
  <c r="X30" i="2"/>
  <c r="W22" i="2"/>
  <c r="X22" i="2"/>
  <c r="W21" i="2"/>
  <c r="X21" i="2"/>
  <c r="W15" i="2"/>
  <c r="X15" i="2"/>
  <c r="W16" i="2"/>
  <c r="X16" i="2"/>
  <c r="W10" i="2"/>
  <c r="X10" i="2"/>
  <c r="W6" i="2"/>
  <c r="X6" i="2"/>
  <c r="W57" i="2"/>
  <c r="W45" i="2"/>
  <c r="W31" i="2"/>
  <c r="V71" i="2"/>
  <c r="E48" i="4"/>
  <c r="F48" i="4"/>
  <c r="G48" i="4"/>
  <c r="H48" i="4"/>
  <c r="I48" i="4"/>
  <c r="J48" i="4"/>
  <c r="K48" i="4"/>
  <c r="L48" i="4"/>
  <c r="D48" i="4"/>
  <c r="E43" i="4"/>
  <c r="F43" i="4"/>
  <c r="F45" i="4" s="1"/>
  <c r="G43" i="4"/>
  <c r="G45" i="4" s="1"/>
  <c r="H43" i="4"/>
  <c r="H45" i="4" s="1"/>
  <c r="I43" i="4"/>
  <c r="I45" i="4" s="1"/>
  <c r="J43" i="4"/>
  <c r="K43" i="4"/>
  <c r="K45" i="4" s="1"/>
  <c r="L43" i="4"/>
  <c r="L45" i="4" s="1"/>
  <c r="D43" i="4"/>
  <c r="J45" i="4"/>
  <c r="E45" i="4"/>
  <c r="E63" i="4"/>
  <c r="F63" i="4"/>
  <c r="F65" i="4" s="1"/>
  <c r="G63" i="4"/>
  <c r="G65" i="4" s="1"/>
  <c r="H63" i="4"/>
  <c r="H65" i="4" s="1"/>
  <c r="I63" i="4"/>
  <c r="I65" i="4" s="1"/>
  <c r="J63" i="4"/>
  <c r="J65" i="4" s="1"/>
  <c r="K63" i="4"/>
  <c r="K65" i="4" s="1"/>
  <c r="L63" i="4"/>
  <c r="L65" i="4" s="1"/>
  <c r="D63" i="4"/>
  <c r="D65" i="4" s="1"/>
  <c r="E58" i="4"/>
  <c r="E60" i="4" s="1"/>
  <c r="F58" i="4"/>
  <c r="F60" i="4" s="1"/>
  <c r="G58" i="4"/>
  <c r="G60" i="4" s="1"/>
  <c r="H58" i="4"/>
  <c r="H60" i="4" s="1"/>
  <c r="I58" i="4"/>
  <c r="I60" i="4" s="1"/>
  <c r="J58" i="4"/>
  <c r="J60" i="4" s="1"/>
  <c r="K58" i="4"/>
  <c r="K60" i="4" s="1"/>
  <c r="L58" i="4"/>
  <c r="L60" i="4" s="1"/>
  <c r="D58" i="4"/>
  <c r="D60" i="4" s="1"/>
  <c r="E53" i="4"/>
  <c r="E55" i="4" s="1"/>
  <c r="F53" i="4"/>
  <c r="F55" i="4" s="1"/>
  <c r="G53" i="4"/>
  <c r="G55" i="4" s="1"/>
  <c r="H53" i="4"/>
  <c r="H55" i="4" s="1"/>
  <c r="I53" i="4"/>
  <c r="I55" i="4" s="1"/>
  <c r="J53" i="4"/>
  <c r="J55" i="4" s="1"/>
  <c r="K53" i="4"/>
  <c r="K55" i="4" s="1"/>
  <c r="L53" i="4"/>
  <c r="L55" i="4" s="1"/>
  <c r="D53" i="4"/>
  <c r="D55" i="4" s="1"/>
  <c r="E38" i="4"/>
  <c r="E40" i="4" s="1"/>
  <c r="F38" i="4"/>
  <c r="F40" i="4" s="1"/>
  <c r="G38" i="4"/>
  <c r="G40" i="4" s="1"/>
  <c r="H38" i="4"/>
  <c r="H40" i="4" s="1"/>
  <c r="I38" i="4"/>
  <c r="I40" i="4" s="1"/>
  <c r="J38" i="4"/>
  <c r="J40" i="4" s="1"/>
  <c r="K38" i="4"/>
  <c r="K40" i="4" s="1"/>
  <c r="L38" i="4"/>
  <c r="L40" i="4" s="1"/>
  <c r="D38" i="4"/>
  <c r="D40" i="4" s="1"/>
  <c r="E65" i="4"/>
  <c r="E33" i="4"/>
  <c r="E35" i="4" s="1"/>
  <c r="F33" i="4"/>
  <c r="F35" i="4" s="1"/>
  <c r="G33" i="4"/>
  <c r="G35" i="4" s="1"/>
  <c r="H33" i="4"/>
  <c r="H35" i="4" s="1"/>
  <c r="I33" i="4"/>
  <c r="I35" i="4" s="1"/>
  <c r="J33" i="4"/>
  <c r="K33" i="4"/>
  <c r="K35" i="4" s="1"/>
  <c r="L33" i="4"/>
  <c r="L35" i="4" s="1"/>
  <c r="D33" i="4"/>
  <c r="D35" i="4" s="1"/>
  <c r="J35" i="4"/>
  <c r="M43" i="4" l="1"/>
  <c r="D45" i="4"/>
  <c r="M63" i="4"/>
  <c r="O63" i="4" s="1"/>
  <c r="M58" i="4"/>
  <c r="O58" i="4" s="1"/>
  <c r="M53" i="4"/>
  <c r="O53" i="4" s="1"/>
  <c r="M38" i="4"/>
  <c r="O38" i="4" s="1"/>
  <c r="M33" i="4"/>
  <c r="O33" i="4" s="1"/>
  <c r="O43" i="4" l="1"/>
  <c r="O10" i="4" l="1"/>
  <c r="O71" i="2"/>
  <c r="M71" i="2"/>
  <c r="I71" i="2"/>
  <c r="G71" i="2"/>
  <c r="E71" i="2"/>
  <c r="G73" i="2"/>
  <c r="I73" i="2"/>
  <c r="K73" i="2"/>
  <c r="M73" i="2"/>
  <c r="O73" i="2"/>
  <c r="T73" i="2"/>
  <c r="E73" i="2"/>
  <c r="G72" i="2"/>
  <c r="I72" i="2"/>
  <c r="K72" i="2"/>
  <c r="M72" i="2"/>
  <c r="O72" i="2"/>
  <c r="T72" i="2"/>
  <c r="E72" i="2"/>
  <c r="K71" i="2"/>
  <c r="T71" i="2"/>
  <c r="N10" i="4"/>
  <c r="M10" i="4"/>
  <c r="D10" i="4"/>
  <c r="E10" i="4"/>
  <c r="F10" i="4"/>
  <c r="G10" i="4"/>
  <c r="H10" i="4"/>
  <c r="I10" i="4"/>
  <c r="J10" i="4"/>
  <c r="K10" i="4"/>
  <c r="L10" i="4"/>
  <c r="C10" i="4"/>
  <c r="Q43" i="2"/>
  <c r="Q23" i="2"/>
  <c r="Q12" i="2"/>
  <c r="Q47" i="2"/>
  <c r="Q9" i="2"/>
  <c r="Q58" i="2"/>
  <c r="Q42" i="2"/>
  <c r="Q52" i="2"/>
  <c r="Q67" i="2"/>
  <c r="Q13" i="2"/>
  <c r="Q35" i="2"/>
  <c r="Q29" i="2"/>
  <c r="Q15" i="2"/>
  <c r="Q34" i="2"/>
  <c r="Q37" i="2"/>
  <c r="Q50" i="2"/>
  <c r="Q64" i="2"/>
  <c r="Q46" i="2"/>
  <c r="Q56" i="2"/>
  <c r="Q7" i="2"/>
  <c r="Q57" i="2"/>
  <c r="Q6" i="2"/>
  <c r="Q36" i="2"/>
  <c r="Q48" i="2"/>
  <c r="Q61" i="2"/>
  <c r="Q20" i="2"/>
  <c r="Q69" i="2"/>
  <c r="Q27" i="2"/>
  <c r="Q26" i="2"/>
  <c r="Q44" i="2"/>
  <c r="Q19" i="2"/>
  <c r="Q33" i="2"/>
  <c r="Q51" i="2"/>
  <c r="Q22" i="2"/>
  <c r="Q65" i="2"/>
  <c r="Q54" i="2"/>
  <c r="Q17" i="2"/>
  <c r="Q16" i="2"/>
  <c r="Q25" i="2"/>
  <c r="Q68" i="2"/>
  <c r="Q66" i="2"/>
  <c r="Q39" i="2"/>
  <c r="Q14" i="2"/>
  <c r="Q32" i="2"/>
  <c r="Q49" i="2"/>
  <c r="Q41" i="2"/>
  <c r="Q8" i="2"/>
  <c r="Q11" i="2"/>
  <c r="Q40" i="2"/>
  <c r="Q62" i="2"/>
  <c r="Q5" i="2"/>
  <c r="Q38" i="2"/>
  <c r="Q24" i="2"/>
  <c r="Q53" i="2"/>
  <c r="Q45" i="2"/>
  <c r="Q63" i="2"/>
  <c r="Q28" i="2"/>
  <c r="Q31" i="2"/>
  <c r="Q59" i="2"/>
  <c r="Q10" i="2"/>
  <c r="Q18" i="2"/>
  <c r="Q30" i="2"/>
  <c r="Q21" i="2"/>
  <c r="Q60" i="2"/>
  <c r="Q55" i="2"/>
  <c r="Q73" i="2" l="1"/>
  <c r="J17" i="4"/>
  <c r="J19" i="4" s="1"/>
  <c r="J16" i="4"/>
  <c r="J20" i="4" s="1"/>
  <c r="J50" i="4"/>
  <c r="I16" i="4"/>
  <c r="I20" i="4" s="1"/>
  <c r="I50" i="4"/>
  <c r="I17" i="4"/>
  <c r="I19" i="4" s="1"/>
  <c r="E16" i="4"/>
  <c r="E20" i="4" s="1"/>
  <c r="E50" i="4"/>
  <c r="E17" i="4"/>
  <c r="E19" i="4" s="1"/>
  <c r="F17" i="4"/>
  <c r="F19" i="4" s="1"/>
  <c r="F16" i="4"/>
  <c r="F20" i="4" s="1"/>
  <c r="F50" i="4"/>
  <c r="L50" i="4"/>
  <c r="L17" i="4"/>
  <c r="L19" i="4" s="1"/>
  <c r="L16" i="4"/>
  <c r="L20" i="4" s="1"/>
  <c r="H50" i="4"/>
  <c r="H16" i="4"/>
  <c r="H20" i="4" s="1"/>
  <c r="H17" i="4"/>
  <c r="H19" i="4" s="1"/>
  <c r="D16" i="4"/>
  <c r="D20" i="4" s="1"/>
  <c r="D17" i="4"/>
  <c r="D19" i="4" s="1"/>
  <c r="K17" i="4"/>
  <c r="K19" i="4" s="1"/>
  <c r="K16" i="4"/>
  <c r="K20" i="4" s="1"/>
  <c r="K50" i="4"/>
  <c r="G17" i="4"/>
  <c r="G19" i="4" s="1"/>
  <c r="G16" i="4"/>
  <c r="G20" i="4" s="1"/>
  <c r="G50" i="4"/>
  <c r="Q72" i="2"/>
  <c r="Q71" i="2"/>
  <c r="S60" i="2"/>
  <c r="S10" i="2"/>
  <c r="S63" i="2"/>
  <c r="S38" i="2"/>
  <c r="S11" i="2"/>
  <c r="S32" i="2"/>
  <c r="S68" i="2"/>
  <c r="S54" i="2"/>
  <c r="S33" i="2"/>
  <c r="S27" i="2"/>
  <c r="S48" i="2"/>
  <c r="S7" i="2"/>
  <c r="S50" i="2"/>
  <c r="S29" i="2"/>
  <c r="S52" i="2"/>
  <c r="S47" i="2"/>
  <c r="S21" i="2"/>
  <c r="S59" i="2"/>
  <c r="S45" i="2"/>
  <c r="S5" i="2"/>
  <c r="S8" i="2"/>
  <c r="S14" i="2"/>
  <c r="S25" i="2"/>
  <c r="S65" i="2"/>
  <c r="S19" i="2"/>
  <c r="S69" i="2"/>
  <c r="S36" i="2"/>
  <c r="S56" i="2"/>
  <c r="S37" i="2"/>
  <c r="S35" i="2"/>
  <c r="S42" i="2"/>
  <c r="S12" i="2"/>
  <c r="S31" i="2"/>
  <c r="S62" i="2"/>
  <c r="S39" i="2"/>
  <c r="S44" i="2"/>
  <c r="S46" i="2"/>
  <c r="S34" i="2"/>
  <c r="S58" i="2"/>
  <c r="S23" i="2"/>
  <c r="S30" i="2"/>
  <c r="S53" i="2"/>
  <c r="S41" i="2"/>
  <c r="S16" i="2"/>
  <c r="S22" i="2"/>
  <c r="S20" i="2"/>
  <c r="S6" i="2"/>
  <c r="S13" i="2"/>
  <c r="S55" i="2"/>
  <c r="S18" i="2"/>
  <c r="S28" i="2"/>
  <c r="S24" i="2"/>
  <c r="S40" i="2"/>
  <c r="S49" i="2"/>
  <c r="S66" i="2"/>
  <c r="S17" i="2"/>
  <c r="S51" i="2"/>
  <c r="S26" i="2"/>
  <c r="S61" i="2"/>
  <c r="S57" i="2"/>
  <c r="S64" i="2"/>
  <c r="S15" i="2"/>
  <c r="S67" i="2"/>
  <c r="S9" i="2"/>
  <c r="S43" i="2"/>
  <c r="D50" i="4" l="1"/>
  <c r="M48" i="4"/>
  <c r="O19" i="4"/>
  <c r="O18" i="4"/>
  <c r="W71" i="2"/>
  <c r="O48" i="4" l="1"/>
</calcChain>
</file>

<file path=xl/sharedStrings.xml><?xml version="1.0" encoding="utf-8"?>
<sst xmlns="http://schemas.openxmlformats.org/spreadsheetml/2006/main" count="827" uniqueCount="226">
  <si>
    <t>C2</t>
  </si>
  <si>
    <t>B2</t>
  </si>
  <si>
    <t>D1</t>
  </si>
  <si>
    <t>D2</t>
  </si>
  <si>
    <t>A1</t>
  </si>
  <si>
    <t>C1</t>
  </si>
  <si>
    <t>B1</t>
  </si>
  <si>
    <t>A2</t>
  </si>
  <si>
    <t>E</t>
  </si>
  <si>
    <t>SOCIAL SCIENCE</t>
  </si>
  <si>
    <t>TOTAL</t>
  </si>
  <si>
    <t>ROLL NO</t>
  </si>
  <si>
    <t>NAME</t>
  </si>
  <si>
    <t>%</t>
  </si>
  <si>
    <t>SN</t>
  </si>
  <si>
    <t>M</t>
  </si>
  <si>
    <t>VIPIN SINGH</t>
  </si>
  <si>
    <t>12223420</t>
  </si>
  <si>
    <t>F</t>
  </si>
  <si>
    <t>VAISHNAVI</t>
  </si>
  <si>
    <t>12223419</t>
  </si>
  <si>
    <t>S GANESHKAR</t>
  </si>
  <si>
    <t>12223418</t>
  </si>
  <si>
    <t>PAKHI</t>
  </si>
  <si>
    <t>12223417</t>
  </si>
  <si>
    <t>086</t>
  </si>
  <si>
    <t>AYUSH KUMAR SINGH</t>
  </si>
  <si>
    <t>12223416</t>
  </si>
  <si>
    <t>UTSAV MAL</t>
  </si>
  <si>
    <t>12223415</t>
  </si>
  <si>
    <t>NITESH KUMAR SINGH</t>
  </si>
  <si>
    <t>12223414</t>
  </si>
  <si>
    <t>087</t>
  </si>
  <si>
    <t>SHREE KRISHAN YADAV</t>
  </si>
  <si>
    <t>12223413</t>
  </si>
  <si>
    <t>SUBHAM SHAW</t>
  </si>
  <si>
    <t>12223412</t>
  </si>
  <si>
    <t>RANVEER SINGH</t>
  </si>
  <si>
    <t>12223411</t>
  </si>
  <si>
    <t>RADHESHYAM YADAV</t>
  </si>
  <si>
    <t>12223410</t>
  </si>
  <si>
    <t>LAKSHYA CHOUDHRY</t>
  </si>
  <si>
    <t>12223409</t>
  </si>
  <si>
    <t>MD AFRUDDIN</t>
  </si>
  <si>
    <t>12223408</t>
  </si>
  <si>
    <t>TANMAY PRADHAN</t>
  </si>
  <si>
    <t>12223407</t>
  </si>
  <si>
    <t>JAI SARAF</t>
  </si>
  <si>
    <t>12223406</t>
  </si>
  <si>
    <t>BINIT KUMAR SINGH</t>
  </si>
  <si>
    <t>12223405</t>
  </si>
  <si>
    <t>AMAN RAY</t>
  </si>
  <si>
    <t>12223404</t>
  </si>
  <si>
    <t>ADITYA GUPTA</t>
  </si>
  <si>
    <t>12223403</t>
  </si>
  <si>
    <t>VIDHYA</t>
  </si>
  <si>
    <t>12223402</t>
  </si>
  <si>
    <t>041</t>
  </si>
  <si>
    <t>TANU</t>
  </si>
  <si>
    <t>12223401</t>
  </si>
  <si>
    <t>SNEHA MAZUMDAR</t>
  </si>
  <si>
    <t>12223400</t>
  </si>
  <si>
    <t>NEHA KUMARI</t>
  </si>
  <si>
    <t>12223398</t>
  </si>
  <si>
    <t>KIRAN ASHOK PAWAR</t>
  </si>
  <si>
    <t>12223397</t>
  </si>
  <si>
    <t>DEVANGI SARKAR</t>
  </si>
  <si>
    <t>12223396</t>
  </si>
  <si>
    <t>DIBYA KUMARI</t>
  </si>
  <si>
    <t>12223395</t>
  </si>
  <si>
    <t>BHAWANA KUMARI SINGH</t>
  </si>
  <si>
    <t>12223394</t>
  </si>
  <si>
    <t>ALISHA KUMARI</t>
  </si>
  <si>
    <t>12223393</t>
  </si>
  <si>
    <t>ANWESHA BISWAS</t>
  </si>
  <si>
    <t>12223392</t>
  </si>
  <si>
    <t>ANJALI SINGH</t>
  </si>
  <si>
    <t>12223391</t>
  </si>
  <si>
    <t>ANJALI KUMARI</t>
  </si>
  <si>
    <t>12223390</t>
  </si>
  <si>
    <t>AARUSHI SINGH</t>
  </si>
  <si>
    <t>12223389</t>
  </si>
  <si>
    <t>AADITI SINGH</t>
  </si>
  <si>
    <t>12223388</t>
  </si>
  <si>
    <t>ARTI KUMARI</t>
  </si>
  <si>
    <t>12223387</t>
  </si>
  <si>
    <t>VISHNU JANMEDA</t>
  </si>
  <si>
    <t>12223386</t>
  </si>
  <si>
    <t>TRISHA MANGAL</t>
  </si>
  <si>
    <t>12223385</t>
  </si>
  <si>
    <t>SUMUKHI TIWARI</t>
  </si>
  <si>
    <t>12223384</t>
  </si>
  <si>
    <t>SUMIT KUMAR SHAW</t>
  </si>
  <si>
    <t>12223383</t>
  </si>
  <si>
    <t>SOURAV KUMAR</t>
  </si>
  <si>
    <t>12223382</t>
  </si>
  <si>
    <t>SLOK SHAW</t>
  </si>
  <si>
    <t>12223381</t>
  </si>
  <si>
    <t>SHIVAM JAISWAL</t>
  </si>
  <si>
    <t>12223380</t>
  </si>
  <si>
    <t>SHIBNATH BANDYOPADHYAY</t>
  </si>
  <si>
    <t>12223379</t>
  </si>
  <si>
    <t>SHEIKH ARSHALAN AHMED</t>
  </si>
  <si>
    <t>12223378</t>
  </si>
  <si>
    <t>SANTANU GHOSH</t>
  </si>
  <si>
    <t>12223377</t>
  </si>
  <si>
    <t>SANGITA SHARMA</t>
  </si>
  <si>
    <t>12223376</t>
  </si>
  <si>
    <t>ROSHAN PRASAD</t>
  </si>
  <si>
    <t>12223375</t>
  </si>
  <si>
    <t>PRIYANSHI</t>
  </si>
  <si>
    <t>12223374</t>
  </si>
  <si>
    <t>PRIYAM SHOW</t>
  </si>
  <si>
    <t>12223373</t>
  </si>
  <si>
    <t>PYUSH PASWAN</t>
  </si>
  <si>
    <t>12223372</t>
  </si>
  <si>
    <t>PARINITA DAS</t>
  </si>
  <si>
    <t>12223371</t>
  </si>
  <si>
    <t>PARI SHUKLA</t>
  </si>
  <si>
    <t>12223370</t>
  </si>
  <si>
    <t>OIENDRILLA MAL</t>
  </si>
  <si>
    <t>12223369</t>
  </si>
  <si>
    <t>NEHA ROY</t>
  </si>
  <si>
    <t>12223368</t>
  </si>
  <si>
    <t>KHUSI CHOUHAN</t>
  </si>
  <si>
    <t>12223367</t>
  </si>
  <si>
    <t>HARSHIT KUMAR</t>
  </si>
  <si>
    <t>12223366</t>
  </si>
  <si>
    <t>HARMIT KHATUN</t>
  </si>
  <si>
    <t>12223365</t>
  </si>
  <si>
    <t>EMON DUTTA</t>
  </si>
  <si>
    <t>12223364</t>
  </si>
  <si>
    <t>CHYAWAN VISHWAKARMA</t>
  </si>
  <si>
    <t>12223363</t>
  </si>
  <si>
    <t>ASHOK CHOWDHRY</t>
  </si>
  <si>
    <t>12223362</t>
  </si>
  <si>
    <t>ASMITA RAJ</t>
  </si>
  <si>
    <t>12223361</t>
  </si>
  <si>
    <t>ANURAG TIWARI</t>
  </si>
  <si>
    <t>12223360</t>
  </si>
  <si>
    <t>ANKITA MAHTO</t>
  </si>
  <si>
    <t>12223359</t>
  </si>
  <si>
    <t>AFFAN MERAJ</t>
  </si>
  <si>
    <t>12223358</t>
  </si>
  <si>
    <t>ADITYA KUMAR</t>
  </si>
  <si>
    <t>12223357</t>
  </si>
  <si>
    <t>ABIDA SULTANA</t>
  </si>
  <si>
    <t>12223356</t>
  </si>
  <si>
    <t>ABHINAV PATRA</t>
  </si>
  <si>
    <t>12223355</t>
  </si>
  <si>
    <t>417</t>
  </si>
  <si>
    <t>241</t>
  </si>
  <si>
    <t>002</t>
  </si>
  <si>
    <t>184</t>
  </si>
  <si>
    <t>TOTAL MARKS</t>
  </si>
  <si>
    <t>GENDER</t>
  </si>
  <si>
    <t>ROLL</t>
  </si>
  <si>
    <t>Class Lowest</t>
  </si>
  <si>
    <t>Class Highest</t>
  </si>
  <si>
    <t>Appeared</t>
  </si>
  <si>
    <t>Code</t>
  </si>
  <si>
    <t>Subject Wise Results</t>
  </si>
  <si>
    <t>100.0%</t>
  </si>
  <si>
    <t>Average</t>
  </si>
  <si>
    <t>Highest Score</t>
  </si>
  <si>
    <t>Pass %</t>
  </si>
  <si>
    <t>Absent</t>
  </si>
  <si>
    <t>Essential Repeat</t>
  </si>
  <si>
    <t>Comp</t>
  </si>
  <si>
    <t>Passed</t>
  </si>
  <si>
    <t> Mathematics Basic</t>
  </si>
  <si>
    <t> Mathematics Standard</t>
  </si>
  <si>
    <t>OBTAINED MARKS</t>
  </si>
  <si>
    <t>RANK</t>
  </si>
  <si>
    <t xml:space="preserve">ENGLISH </t>
  </si>
  <si>
    <t>HINDI -A</t>
  </si>
  <si>
    <t>GR</t>
  </si>
  <si>
    <t>AI</t>
  </si>
  <si>
    <t>SCIENCE</t>
  </si>
  <si>
    <t>ENG</t>
  </si>
  <si>
    <t>HINDI</t>
  </si>
  <si>
    <t>BASIC MATHS</t>
  </si>
  <si>
    <t>STANDARD MATHS</t>
  </si>
  <si>
    <t>SST</t>
  </si>
  <si>
    <t>SUBJECT</t>
  </si>
  <si>
    <t>PI</t>
  </si>
  <si>
    <t>AVERAGE</t>
  </si>
  <si>
    <t>MAX</t>
  </si>
  <si>
    <t>MIN</t>
  </si>
  <si>
    <t>Basic Math</t>
  </si>
  <si>
    <t>Standard Math</t>
  </si>
  <si>
    <t>Science</t>
  </si>
  <si>
    <t>OVER ALL</t>
  </si>
  <si>
    <t>N</t>
  </si>
  <si>
    <t>W</t>
  </si>
  <si>
    <t>N*W</t>
  </si>
  <si>
    <t>(including AI)</t>
  </si>
  <si>
    <t>including AI</t>
  </si>
  <si>
    <t>excluding AI</t>
  </si>
  <si>
    <t>(excluding AI)</t>
  </si>
  <si>
    <t>N(APPEARED)</t>
  </si>
  <si>
    <t>PI=</t>
  </si>
  <si>
    <t>W(WEIGHTAGE)</t>
  </si>
  <si>
    <t>CLASS X TOOPERS' LIST</t>
  </si>
  <si>
    <t>PMSHRI KENDRIYA VIDYALAYA PANAGARH</t>
  </si>
  <si>
    <t>X    TOPPER LIST (ACADEMIC SESSION -2023-2024)</t>
  </si>
  <si>
    <t>PM SHRI KENDRIYA VIDYALAYA PANAGARH</t>
  </si>
  <si>
    <t>Remarks</t>
  </si>
  <si>
    <t>X RESULT ANALYSIS (ACADEMIC SESSION -2023-2024)</t>
  </si>
  <si>
    <t>MATHS OVER ALL</t>
  </si>
  <si>
    <t>PMSHRI KENDRIYA VIDYALAYA PANAGARH (19236)</t>
  </si>
  <si>
    <t>BEST 5</t>
  </si>
  <si>
    <t>BEST/500</t>
  </si>
  <si>
    <t>Rule  - English  ,Hindi Compulsory and then best 3 among science,sst,maths and AI</t>
  </si>
  <si>
    <t>Best Five Considered</t>
  </si>
  <si>
    <t>SCHOOL  PI</t>
  </si>
  <si>
    <t>SCHOOL PI==&gt;</t>
  </si>
  <si>
    <t>Excluding AI</t>
  </si>
  <si>
    <t>417.2</t>
  </si>
  <si>
    <t xml:space="preserve"> including AI(600)</t>
  </si>
  <si>
    <t>Subject Wise PI</t>
  </si>
  <si>
    <t>ACADEMIC SESSION (2023-2024)</t>
  </si>
  <si>
    <t>CLASS X Overall School Results</t>
  </si>
  <si>
    <t>PI (2023-2024)</t>
  </si>
  <si>
    <t>PI (2022-2023)</t>
  </si>
  <si>
    <t>Comparision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</si>
</sst>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theme="1" tint="0.34998626667073579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60">
    <xf numFmtId="0" fontId="0" fillId="0" borderId="0" xfId="0"/>
    <xf numFmtId="0" fontId="0" fillId="0" borderId="10" xfId="0" applyBorder="1"/>
    <xf numFmtId="0" fontId="18" fillId="0" borderId="0" xfId="43" applyNumberFormat="1"/>
    <xf numFmtId="0" fontId="18" fillId="0" borderId="10" xfId="43" applyNumberFormat="1" applyBorder="1"/>
    <xf numFmtId="0" fontId="18" fillId="0" borderId="0" xfId="43" applyNumberFormat="1" applyAlignment="1">
      <alignment horizontal="right" vertical="center"/>
    </xf>
    <xf numFmtId="0" fontId="18" fillId="0" borderId="10" xfId="43" applyNumberFormat="1" applyBorder="1" applyAlignment="1">
      <alignment horizontal="right" vertical="center"/>
    </xf>
    <xf numFmtId="0" fontId="18" fillId="0" borderId="10" xfId="43" applyNumberFormat="1" applyBorder="1" applyAlignment="1">
      <alignment horizontal="left" vertical="center"/>
    </xf>
    <xf numFmtId="0" fontId="18" fillId="0" borderId="0" xfId="43" applyNumberFormat="1" applyAlignment="1">
      <alignment horizontal="left"/>
    </xf>
    <xf numFmtId="0" fontId="18" fillId="0" borderId="10" xfId="43" applyNumberFormat="1" applyFill="1" applyBorder="1"/>
    <xf numFmtId="0" fontId="18" fillId="0" borderId="13" xfId="43" applyNumberFormat="1" applyBorder="1"/>
    <xf numFmtId="0" fontId="18" fillId="35" borderId="10" xfId="43" applyNumberFormat="1" applyFill="1" applyBorder="1"/>
    <xf numFmtId="0" fontId="18" fillId="38" borderId="10" xfId="43" applyNumberFormat="1" applyFill="1" applyBorder="1"/>
    <xf numFmtId="0" fontId="0" fillId="38" borderId="10" xfId="0" applyFill="1" applyBorder="1"/>
    <xf numFmtId="0" fontId="18" fillId="0" borderId="16" xfId="43" applyNumberFormat="1" applyBorder="1"/>
    <xf numFmtId="0" fontId="18" fillId="38" borderId="16" xfId="43" applyNumberFormat="1" applyFill="1" applyBorder="1"/>
    <xf numFmtId="0" fontId="0" fillId="38" borderId="16" xfId="0" applyFill="1" applyBorder="1"/>
    <xf numFmtId="0" fontId="18" fillId="0" borderId="13" xfId="43" applyNumberFormat="1" applyFill="1" applyBorder="1"/>
    <xf numFmtId="0" fontId="18" fillId="38" borderId="13" xfId="43" applyNumberFormat="1" applyFill="1" applyBorder="1"/>
    <xf numFmtId="0" fontId="0" fillId="38" borderId="13" xfId="0" applyFill="1" applyBorder="1"/>
    <xf numFmtId="0" fontId="18" fillId="0" borderId="17" xfId="43" applyNumberFormat="1" applyBorder="1"/>
    <xf numFmtId="0" fontId="18" fillId="0" borderId="18" xfId="43" applyNumberFormat="1" applyBorder="1"/>
    <xf numFmtId="0" fontId="0" fillId="0" borderId="18" xfId="0" applyBorder="1"/>
    <xf numFmtId="0" fontId="0" fillId="0" borderId="19" xfId="0" applyBorder="1"/>
    <xf numFmtId="0" fontId="18" fillId="0" borderId="20" xfId="43" applyNumberFormat="1" applyBorder="1"/>
    <xf numFmtId="0" fontId="0" fillId="0" borderId="21" xfId="0" applyBorder="1"/>
    <xf numFmtId="0" fontId="18" fillId="38" borderId="23" xfId="43" applyNumberFormat="1" applyFill="1" applyBorder="1"/>
    <xf numFmtId="0" fontId="0" fillId="38" borderId="23" xfId="0" applyFill="1" applyBorder="1"/>
    <xf numFmtId="0" fontId="0" fillId="38" borderId="24" xfId="0" applyFill="1" applyBorder="1"/>
    <xf numFmtId="0" fontId="18" fillId="0" borderId="0" xfId="43" applyNumberFormat="1" applyFill="1" applyBorder="1"/>
    <xf numFmtId="0" fontId="18" fillId="0" borderId="0" xfId="43" applyNumberFormat="1" applyBorder="1"/>
    <xf numFmtId="0" fontId="0" fillId="0" borderId="0" xfId="0" applyFill="1" applyBorder="1"/>
    <xf numFmtId="0" fontId="0" fillId="33" borderId="10" xfId="0" applyNumberFormat="1" applyFill="1" applyBorder="1" applyAlignment="1">
      <alignment horizontal="center" vertical="center" wrapText="1"/>
    </xf>
    <xf numFmtId="0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0" fillId="36" borderId="13" xfId="0" applyFill="1" applyBorder="1" applyAlignment="1">
      <alignment vertical="center"/>
    </xf>
    <xf numFmtId="0" fontId="0" fillId="36" borderId="10" xfId="0" applyFill="1" applyBorder="1" applyAlignment="1">
      <alignment vertical="center"/>
    </xf>
    <xf numFmtId="0" fontId="0" fillId="36" borderId="21" xfId="0" applyFill="1" applyBorder="1" applyAlignment="1">
      <alignment vertical="center"/>
    </xf>
    <xf numFmtId="0" fontId="0" fillId="36" borderId="23" xfId="0" applyFill="1" applyBorder="1" applyAlignment="1">
      <alignment horizontal="right" vertical="center"/>
    </xf>
    <xf numFmtId="0" fontId="0" fillId="36" borderId="24" xfId="0" applyFill="1" applyBorder="1" applyAlignment="1">
      <alignment horizontal="right" vertical="center"/>
    </xf>
    <xf numFmtId="0" fontId="0" fillId="33" borderId="10" xfId="0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9" fontId="0" fillId="0" borderId="10" xfId="1" applyFont="1" applyBorder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0" xfId="0" applyFont="1" applyAlignment="1"/>
    <xf numFmtId="0" fontId="23" fillId="0" borderId="0" xfId="0" applyFont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right" vertical="center"/>
    </xf>
    <xf numFmtId="0" fontId="0" fillId="36" borderId="10" xfId="0" applyFill="1" applyBorder="1" applyAlignment="1">
      <alignment horizontal="right" vertical="center"/>
    </xf>
    <xf numFmtId="0" fontId="22" fillId="0" borderId="0" xfId="0" applyFont="1" applyAlignment="1">
      <alignment horizontal="center"/>
    </xf>
    <xf numFmtId="0" fontId="18" fillId="0" borderId="0" xfId="43" applyNumberFormat="1" applyFill="1" applyBorder="1" applyAlignment="1">
      <alignment wrapText="1"/>
    </xf>
    <xf numFmtId="0" fontId="0" fillId="0" borderId="0" xfId="0" applyFill="1"/>
    <xf numFmtId="0" fontId="0" fillId="0" borderId="0" xfId="0" applyBorder="1"/>
    <xf numFmtId="0" fontId="18" fillId="35" borderId="10" xfId="43" applyNumberFormat="1" applyFill="1" applyBorder="1" applyAlignment="1">
      <alignment textRotation="90" wrapText="1"/>
    </xf>
    <xf numFmtId="0" fontId="0" fillId="35" borderId="10" xfId="0" applyFill="1" applyBorder="1" applyAlignment="1">
      <alignment textRotation="90" wrapText="1"/>
    </xf>
    <xf numFmtId="0" fontId="18" fillId="0" borderId="0" xfId="43" applyNumberFormat="1" applyFill="1"/>
    <xf numFmtId="0" fontId="18" fillId="0" borderId="10" xfId="43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textRotation="90" wrapText="1"/>
    </xf>
    <xf numFmtId="0" fontId="24" fillId="0" borderId="0" xfId="43" applyNumberFormat="1" applyFont="1"/>
    <xf numFmtId="0" fontId="20" fillId="35" borderId="10" xfId="43" applyNumberFormat="1" applyFont="1" applyFill="1" applyBorder="1" applyAlignment="1">
      <alignment horizontal="right" vertical="center"/>
    </xf>
    <xf numFmtId="0" fontId="20" fillId="35" borderId="10" xfId="43" applyNumberFormat="1" applyFont="1" applyFill="1" applyBorder="1" applyAlignment="1">
      <alignment horizontal="left" vertical="center"/>
    </xf>
    <xf numFmtId="0" fontId="24" fillId="0" borderId="10" xfId="43" applyNumberFormat="1" applyFont="1" applyBorder="1" applyAlignment="1">
      <alignment horizontal="right" vertical="center"/>
    </xf>
    <xf numFmtId="0" fontId="24" fillId="0" borderId="10" xfId="43" applyNumberFormat="1" applyFont="1" applyBorder="1" applyAlignment="1">
      <alignment horizontal="left" vertical="center"/>
    </xf>
    <xf numFmtId="0" fontId="24" fillId="0" borderId="10" xfId="43" applyNumberFormat="1" applyFont="1" applyBorder="1" applyAlignment="1">
      <alignment horizontal="left"/>
    </xf>
    <xf numFmtId="9" fontId="24" fillId="0" borderId="10" xfId="1" applyFont="1" applyBorder="1" applyAlignment="1">
      <alignment horizontal="left" vertical="center"/>
    </xf>
    <xf numFmtId="9" fontId="24" fillId="0" borderId="10" xfId="1" applyFont="1" applyBorder="1"/>
    <xf numFmtId="0" fontId="24" fillId="37" borderId="10" xfId="43" applyNumberFormat="1" applyFont="1" applyFill="1" applyBorder="1" applyAlignment="1">
      <alignment horizontal="right" vertical="center"/>
    </xf>
    <xf numFmtId="9" fontId="24" fillId="39" borderId="10" xfId="1" applyFont="1" applyFill="1" applyBorder="1"/>
    <xf numFmtId="0" fontId="24" fillId="0" borderId="0" xfId="43" applyNumberFormat="1" applyFont="1" applyAlignment="1">
      <alignment horizontal="right" vertical="center"/>
    </xf>
    <xf numFmtId="0" fontId="24" fillId="0" borderId="0" xfId="43" applyNumberFormat="1" applyFont="1" applyAlignment="1">
      <alignment horizontal="left"/>
    </xf>
    <xf numFmtId="0" fontId="24" fillId="35" borderId="10" xfId="43" applyNumberFormat="1" applyFont="1" applyFill="1" applyBorder="1" applyAlignment="1">
      <alignment horizontal="right"/>
    </xf>
    <xf numFmtId="0" fontId="24" fillId="35" borderId="0" xfId="43" applyNumberFormat="1" applyFont="1" applyFill="1" applyBorder="1" applyAlignment="1">
      <alignment horizontal="right"/>
    </xf>
    <xf numFmtId="0" fontId="16" fillId="0" borderId="0" xfId="0" applyFont="1"/>
    <xf numFmtId="0" fontId="25" fillId="0" borderId="0" xfId="0" applyFont="1"/>
    <xf numFmtId="0" fontId="19" fillId="33" borderId="10" xfId="43" applyNumberFormat="1" applyFont="1" applyFill="1" applyBorder="1" applyAlignment="1">
      <alignment horizontal="right" vertical="center" wrapText="1"/>
    </xf>
    <xf numFmtId="0" fontId="0" fillId="0" borderId="26" xfId="0" applyBorder="1"/>
    <xf numFmtId="0" fontId="0" fillId="0" borderId="27" xfId="0" applyBorder="1"/>
    <xf numFmtId="0" fontId="0" fillId="0" borderId="0" xfId="0" applyBorder="1" applyAlignment="1">
      <alignment horizontal="right" vertic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4" fillId="0" borderId="11" xfId="43" applyNumberFormat="1" applyFont="1" applyBorder="1" applyAlignment="1">
      <alignment horizontal="right" vertical="center"/>
    </xf>
    <xf numFmtId="9" fontId="24" fillId="0" borderId="16" xfId="1" applyFont="1" applyBorder="1"/>
    <xf numFmtId="9" fontId="24" fillId="41" borderId="20" xfId="1" applyFont="1" applyFill="1" applyBorder="1" applyAlignment="1">
      <alignment vertical="center"/>
    </xf>
    <xf numFmtId="9" fontId="24" fillId="41" borderId="21" xfId="1" applyFont="1" applyFill="1" applyBorder="1" applyAlignment="1">
      <alignment vertical="center"/>
    </xf>
    <xf numFmtId="9" fontId="24" fillId="41" borderId="20" xfId="1" applyFont="1" applyFill="1" applyBorder="1"/>
    <xf numFmtId="9" fontId="24" fillId="41" borderId="21" xfId="1" applyFont="1" applyFill="1" applyBorder="1"/>
    <xf numFmtId="9" fontId="24" fillId="41" borderId="22" xfId="1" applyFont="1" applyFill="1" applyBorder="1"/>
    <xf numFmtId="9" fontId="24" fillId="41" borderId="24" xfId="1" applyFont="1" applyFill="1" applyBorder="1"/>
    <xf numFmtId="0" fontId="20" fillId="42" borderId="10" xfId="1" applyNumberFormat="1" applyFont="1" applyFill="1" applyBorder="1"/>
    <xf numFmtId="0" fontId="20" fillId="42" borderId="16" xfId="1" applyNumberFormat="1" applyFont="1" applyFill="1" applyBorder="1"/>
    <xf numFmtId="0" fontId="32" fillId="35" borderId="10" xfId="43" applyNumberFormat="1" applyFont="1" applyFill="1" applyBorder="1" applyAlignment="1">
      <alignment horizontal="left" vertical="center"/>
    </xf>
    <xf numFmtId="0" fontId="22" fillId="0" borderId="0" xfId="0" applyFont="1" applyAlignment="1">
      <alignment horizontal="center"/>
    </xf>
    <xf numFmtId="0" fontId="27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0" fontId="0" fillId="36" borderId="20" xfId="0" applyFill="1" applyBorder="1" applyAlignment="1">
      <alignment horizontal="center"/>
    </xf>
    <xf numFmtId="0" fontId="0" fillId="36" borderId="10" xfId="0" applyFill="1" applyBorder="1" applyAlignment="1">
      <alignment horizontal="center"/>
    </xf>
    <xf numFmtId="0" fontId="0" fillId="36" borderId="22" xfId="0" applyFill="1" applyBorder="1" applyAlignment="1">
      <alignment horizontal="center"/>
    </xf>
    <xf numFmtId="0" fontId="0" fillId="36" borderId="23" xfId="0" applyFill="1" applyBorder="1" applyAlignment="1">
      <alignment horizontal="center"/>
    </xf>
    <xf numFmtId="0" fontId="28" fillId="0" borderId="14" xfId="43" applyNumberFormat="1" applyFont="1" applyBorder="1" applyAlignment="1">
      <alignment horizontal="center"/>
    </xf>
    <xf numFmtId="0" fontId="28" fillId="0" borderId="17" xfId="43" applyNumberFormat="1" applyFont="1" applyBorder="1" applyAlignment="1">
      <alignment horizontal="center"/>
    </xf>
    <xf numFmtId="0" fontId="28" fillId="0" borderId="18" xfId="43" applyNumberFormat="1" applyFont="1" applyBorder="1" applyAlignment="1">
      <alignment horizontal="center"/>
    </xf>
    <xf numFmtId="0" fontId="28" fillId="0" borderId="19" xfId="43" applyNumberFormat="1" applyFont="1" applyBorder="1" applyAlignment="1">
      <alignment horizontal="center"/>
    </xf>
    <xf numFmtId="0" fontId="0" fillId="36" borderId="25" xfId="0" applyFill="1" applyBorder="1" applyAlignment="1">
      <alignment horizontal="center"/>
    </xf>
    <xf numFmtId="0" fontId="0" fillId="36" borderId="13" xfId="0" applyFill="1" applyBorder="1" applyAlignment="1">
      <alignment horizontal="center"/>
    </xf>
    <xf numFmtId="0" fontId="0" fillId="39" borderId="20" xfId="0" applyFill="1" applyBorder="1" applyAlignment="1">
      <alignment horizontal="center"/>
    </xf>
    <xf numFmtId="0" fontId="0" fillId="39" borderId="10" xfId="0" applyFill="1" applyBorder="1" applyAlignment="1">
      <alignment horizontal="center"/>
    </xf>
    <xf numFmtId="0" fontId="18" fillId="0" borderId="22" xfId="43" applyNumberFormat="1" applyBorder="1" applyAlignment="1">
      <alignment horizontal="left"/>
    </xf>
    <xf numFmtId="0" fontId="18" fillId="0" borderId="23" xfId="43" applyNumberFormat="1" applyBorder="1" applyAlignment="1">
      <alignment horizontal="left"/>
    </xf>
    <xf numFmtId="0" fontId="29" fillId="0" borderId="14" xfId="43" applyNumberFormat="1" applyFont="1" applyFill="1" applyBorder="1" applyAlignment="1">
      <alignment horizontal="center"/>
    </xf>
    <xf numFmtId="0" fontId="24" fillId="35" borderId="17" xfId="43" applyNumberFormat="1" applyFont="1" applyFill="1" applyBorder="1" applyAlignment="1">
      <alignment horizontal="center"/>
    </xf>
    <xf numFmtId="0" fontId="24" fillId="35" borderId="19" xfId="43" applyNumberFormat="1" applyFont="1" applyFill="1" applyBorder="1" applyAlignment="1">
      <alignment horizontal="center"/>
    </xf>
    <xf numFmtId="0" fontId="24" fillId="39" borderId="0" xfId="43" applyNumberFormat="1" applyFont="1" applyFill="1" applyBorder="1" applyAlignment="1">
      <alignment horizontal="center" textRotation="90" wrapText="1"/>
    </xf>
    <xf numFmtId="0" fontId="24" fillId="40" borderId="0" xfId="43" applyNumberFormat="1" applyFont="1" applyFill="1" applyBorder="1" applyAlignment="1">
      <alignment horizontal="center" textRotation="90" wrapText="1"/>
    </xf>
    <xf numFmtId="0" fontId="20" fillId="35" borderId="10" xfId="43" applyNumberFormat="1" applyFont="1" applyFill="1" applyBorder="1" applyAlignment="1">
      <alignment horizontal="left" vertical="center"/>
    </xf>
    <xf numFmtId="0" fontId="24" fillId="35" borderId="11" xfId="43" applyNumberFormat="1" applyFont="1" applyFill="1" applyBorder="1" applyAlignment="1">
      <alignment horizontal="right"/>
    </xf>
    <xf numFmtId="0" fontId="24" fillId="35" borderId="15" xfId="43" applyNumberFormat="1" applyFont="1" applyFill="1" applyBorder="1" applyAlignment="1">
      <alignment horizontal="right"/>
    </xf>
    <xf numFmtId="0" fontId="24" fillId="35" borderId="11" xfId="43" applyNumberFormat="1" applyFont="1" applyFill="1" applyBorder="1" applyAlignment="1">
      <alignment horizontal="center"/>
    </xf>
    <xf numFmtId="0" fontId="24" fillId="35" borderId="12" xfId="43" applyNumberFormat="1" applyFont="1" applyFill="1" applyBorder="1" applyAlignment="1">
      <alignment horizontal="center"/>
    </xf>
    <xf numFmtId="0" fontId="24" fillId="0" borderId="10" xfId="43" applyNumberFormat="1" applyFont="1" applyBorder="1" applyAlignment="1">
      <alignment horizontal="right" vertical="center"/>
    </xf>
    <xf numFmtId="0" fontId="24" fillId="35" borderId="11" xfId="43" applyNumberFormat="1" applyFont="1" applyFill="1" applyBorder="1" applyAlignment="1">
      <alignment horizontal="center" vertical="center"/>
    </xf>
    <xf numFmtId="0" fontId="24" fillId="35" borderId="12" xfId="43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0" fillId="35" borderId="10" xfId="43" applyNumberFormat="1" applyFont="1" applyFill="1" applyBorder="1" applyAlignment="1">
      <alignment horizontal="right" vertical="center"/>
    </xf>
    <xf numFmtId="0" fontId="24" fillId="35" borderId="11" xfId="43" applyNumberFormat="1" applyFont="1" applyFill="1" applyBorder="1" applyAlignment="1">
      <alignment horizontal="center" vertical="center" wrapText="1"/>
    </xf>
    <xf numFmtId="0" fontId="24" fillId="35" borderId="12" xfId="43" applyNumberFormat="1" applyFont="1" applyFill="1" applyBorder="1" applyAlignment="1">
      <alignment horizontal="center" vertical="center" wrapText="1"/>
    </xf>
    <xf numFmtId="0" fontId="20" fillId="35" borderId="10" xfId="43" applyNumberFormat="1" applyFont="1" applyFill="1" applyBorder="1" applyAlignment="1">
      <alignment horizontal="left" textRotation="90"/>
    </xf>
    <xf numFmtId="0" fontId="20" fillId="35" borderId="10" xfId="0" applyFont="1" applyFill="1" applyBorder="1" applyAlignment="1">
      <alignment horizontal="center" vertical="center"/>
    </xf>
    <xf numFmtId="0" fontId="20" fillId="35" borderId="10" xfId="43" applyNumberFormat="1" applyFont="1" applyFill="1" applyBorder="1" applyAlignment="1">
      <alignment horizontal="center" vertical="center"/>
    </xf>
    <xf numFmtId="0" fontId="30" fillId="35" borderId="10" xfId="0" applyFont="1" applyFill="1" applyBorder="1" applyAlignment="1">
      <alignment horizontal="center" vertical="center" wrapText="1"/>
    </xf>
    <xf numFmtId="0" fontId="30" fillId="35" borderId="10" xfId="43" applyNumberFormat="1" applyFont="1" applyFill="1" applyBorder="1" applyAlignment="1">
      <alignment horizontal="center" vertical="center" wrapText="1"/>
    </xf>
    <xf numFmtId="0" fontId="20" fillId="35" borderId="10" xfId="43" applyNumberFormat="1" applyFont="1" applyFill="1" applyBorder="1" applyAlignment="1">
      <alignment horizontal="center" vertical="center" wrapText="1"/>
    </xf>
    <xf numFmtId="0" fontId="20" fillId="35" borderId="11" xfId="43" applyNumberFormat="1" applyFont="1" applyFill="1" applyBorder="1" applyAlignment="1">
      <alignment horizontal="center" vertical="center"/>
    </xf>
    <xf numFmtId="0" fontId="20" fillId="35" borderId="12" xfId="43" applyNumberFormat="1" applyFont="1" applyFill="1" applyBorder="1" applyAlignment="1">
      <alignment horizontal="center" vertical="center"/>
    </xf>
    <xf numFmtId="0" fontId="20" fillId="35" borderId="10" xfId="43" applyNumberFormat="1" applyFont="1" applyFill="1" applyBorder="1" applyAlignment="1">
      <alignment horizontal="left" vertical="center" textRotation="90" wrapText="1"/>
    </xf>
    <xf numFmtId="0" fontId="25" fillId="35" borderId="10" xfId="43" applyNumberFormat="1" applyFont="1" applyFill="1" applyBorder="1" applyAlignment="1">
      <alignment horizontal="center" vertical="center"/>
    </xf>
    <xf numFmtId="0" fontId="0" fillId="34" borderId="11" xfId="0" applyFill="1" applyBorder="1" applyAlignment="1">
      <alignment horizontal="center"/>
    </xf>
    <xf numFmtId="0" fontId="0" fillId="34" borderId="15" xfId="0" applyFill="1" applyBorder="1" applyAlignment="1">
      <alignment horizontal="center"/>
    </xf>
    <xf numFmtId="0" fontId="0" fillId="34" borderId="12" xfId="0" applyFill="1" applyBorder="1" applyAlignment="1">
      <alignment horizontal="center"/>
    </xf>
    <xf numFmtId="0" fontId="0" fillId="0" borderId="11" xfId="0" applyBorder="1"/>
    <xf numFmtId="0" fontId="28" fillId="0" borderId="31" xfId="43" applyNumberFormat="1" applyFont="1" applyBorder="1" applyAlignment="1">
      <alignment horizontal="center"/>
    </xf>
    <xf numFmtId="0" fontId="0" fillId="0" borderId="10" xfId="0" applyBorder="1"/>
    <xf numFmtId="0" fontId="16" fillId="35" borderId="10" xfId="0" applyFont="1" applyFill="1" applyBorder="1" applyAlignment="1">
      <alignment textRotation="90" wrapText="1"/>
    </xf>
    <xf numFmtId="0" fontId="16" fillId="35" borderId="11" xfId="0" applyFont="1" applyFill="1" applyBorder="1" applyAlignment="1">
      <alignment textRotation="90" wrapText="1"/>
    </xf>
    <xf numFmtId="0" fontId="33" fillId="39" borderId="11" xfId="0" applyFont="1" applyFill="1" applyBorder="1" applyAlignment="1">
      <alignment horizontal="right"/>
    </xf>
    <xf numFmtId="0" fontId="0" fillId="39" borderId="32" xfId="0" applyFill="1" applyBorder="1" applyAlignment="1">
      <alignment horizontal="right"/>
    </xf>
    <xf numFmtId="0" fontId="0" fillId="43" borderId="10" xfId="0" applyFill="1" applyBorder="1"/>
    <xf numFmtId="0" fontId="18" fillId="38" borderId="11" xfId="43" applyNumberFormat="1" applyFill="1" applyBorder="1"/>
    <xf numFmtId="0" fontId="0" fillId="0" borderId="12" xfId="0" applyFill="1" applyBorder="1"/>
    <xf numFmtId="0" fontId="24" fillId="33" borderId="17" xfId="0" applyFont="1" applyFill="1" applyBorder="1" applyAlignment="1"/>
    <xf numFmtId="0" fontId="24" fillId="33" borderId="18" xfId="0" applyFont="1" applyFill="1" applyBorder="1" applyAlignment="1"/>
    <xf numFmtId="0" fontId="0" fillId="33" borderId="18" xfId="0" applyFill="1" applyBorder="1"/>
    <xf numFmtId="0" fontId="0" fillId="33" borderId="19" xfId="0" applyFill="1" applyBorder="1"/>
    <xf numFmtId="0" fontId="24" fillId="33" borderId="22" xfId="0" applyFont="1" applyFill="1" applyBorder="1" applyAlignment="1"/>
    <xf numFmtId="0" fontId="0" fillId="33" borderId="23" xfId="0" applyFill="1" applyBorder="1"/>
    <xf numFmtId="0" fontId="0" fillId="33" borderId="24" xfId="0" applyFill="1" applyBorder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workbookViewId="0">
      <selection activeCell="S2" sqref="S1:S1048576"/>
    </sheetView>
  </sheetViews>
  <sheetFormatPr defaultRowHeight="15" x14ac:dyDescent="0.25"/>
  <cols>
    <col min="1" max="1" width="10.5703125" customWidth="1"/>
    <col min="2" max="2" width="8" customWidth="1"/>
    <col min="3" max="3" width="6.7109375" customWidth="1"/>
    <col min="4" max="4" width="10.5703125" customWidth="1"/>
    <col min="5" max="5" width="8.140625" customWidth="1"/>
    <col min="6" max="6" width="7.5703125" customWidth="1"/>
    <col min="7" max="15" width="5.28515625" customWidth="1"/>
    <col min="16" max="16" width="10.28515625" customWidth="1"/>
    <col min="17" max="17" width="9.140625" customWidth="1"/>
    <col min="18" max="18" width="5.7109375" customWidth="1"/>
    <col min="19" max="19" width="10.42578125" customWidth="1"/>
  </cols>
  <sheetData>
    <row r="1" spans="1:23" ht="27.75" customHeight="1" x14ac:dyDescent="0.4">
      <c r="A1" s="95" t="s">
        <v>210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23" ht="27.75" customHeight="1" x14ac:dyDescent="0.4">
      <c r="A2" s="50"/>
      <c r="B2" s="50"/>
      <c r="C2" s="50"/>
      <c r="D2" s="97" t="s">
        <v>221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50"/>
      <c r="P2" s="50"/>
      <c r="Q2" s="50"/>
      <c r="R2" s="50"/>
      <c r="S2" s="50"/>
    </row>
    <row r="3" spans="1:23" ht="26.25" x14ac:dyDescent="0.4">
      <c r="D3" s="96" t="s">
        <v>222</v>
      </c>
      <c r="E3" s="96"/>
      <c r="F3" s="96"/>
      <c r="G3" s="96"/>
      <c r="H3" s="96"/>
      <c r="I3" s="96"/>
      <c r="J3" s="96"/>
      <c r="K3" s="96"/>
      <c r="L3" s="96"/>
      <c r="M3" s="96"/>
      <c r="N3" s="96"/>
    </row>
    <row r="5" spans="1:23" ht="57.75" customHeight="1" x14ac:dyDescent="0.25">
      <c r="A5" s="75" t="s">
        <v>159</v>
      </c>
      <c r="B5" s="75" t="s">
        <v>169</v>
      </c>
      <c r="C5" s="75" t="s">
        <v>168</v>
      </c>
      <c r="D5" s="75" t="s">
        <v>167</v>
      </c>
      <c r="E5" s="75" t="s">
        <v>166</v>
      </c>
      <c r="F5" s="75" t="s">
        <v>165</v>
      </c>
      <c r="G5" s="75" t="s">
        <v>4</v>
      </c>
      <c r="H5" s="75" t="s">
        <v>7</v>
      </c>
      <c r="I5" s="75" t="s">
        <v>6</v>
      </c>
      <c r="J5" s="75" t="s">
        <v>1</v>
      </c>
      <c r="K5" s="75" t="s">
        <v>5</v>
      </c>
      <c r="L5" s="75" t="s">
        <v>0</v>
      </c>
      <c r="M5" s="75" t="s">
        <v>2</v>
      </c>
      <c r="N5" s="75" t="s">
        <v>3</v>
      </c>
      <c r="O5" s="75" t="s">
        <v>8</v>
      </c>
      <c r="P5" s="75" t="s">
        <v>164</v>
      </c>
      <c r="Q5" s="75" t="s">
        <v>163</v>
      </c>
      <c r="R5" s="75" t="s">
        <v>185</v>
      </c>
      <c r="S5" s="75" t="s">
        <v>207</v>
      </c>
      <c r="U5" s="73"/>
    </row>
    <row r="6" spans="1:23" ht="75" customHeight="1" x14ac:dyDescent="0.25">
      <c r="A6" s="5">
        <v>65</v>
      </c>
      <c r="B6" s="5">
        <v>65</v>
      </c>
      <c r="C6" s="5">
        <v>0</v>
      </c>
      <c r="D6" s="5">
        <v>0</v>
      </c>
      <c r="E6" s="5">
        <v>0</v>
      </c>
      <c r="F6" s="5" t="s">
        <v>162</v>
      </c>
      <c r="G6" s="5">
        <v>37</v>
      </c>
      <c r="H6" s="5">
        <v>42</v>
      </c>
      <c r="I6" s="5">
        <v>42</v>
      </c>
      <c r="J6" s="5">
        <v>43</v>
      </c>
      <c r="K6" s="5">
        <v>46</v>
      </c>
      <c r="L6" s="5">
        <v>41</v>
      </c>
      <c r="M6" s="5">
        <v>40</v>
      </c>
      <c r="N6" s="5">
        <v>32</v>
      </c>
      <c r="O6" s="5">
        <v>2</v>
      </c>
      <c r="P6" s="5">
        <v>480</v>
      </c>
      <c r="Q6" s="5">
        <v>365</v>
      </c>
      <c r="R6" s="5">
        <v>56.8</v>
      </c>
      <c r="S6" s="58" t="s">
        <v>217</v>
      </c>
      <c r="W6" s="73"/>
    </row>
    <row r="7" spans="1:23" ht="96.75" customHeight="1" x14ac:dyDescent="0.25">
      <c r="A7" s="5">
        <v>65</v>
      </c>
      <c r="B7" s="5">
        <v>65</v>
      </c>
      <c r="C7" s="5">
        <v>0</v>
      </c>
      <c r="D7" s="5">
        <v>0</v>
      </c>
      <c r="E7" s="5">
        <v>0</v>
      </c>
      <c r="F7" s="5" t="s">
        <v>162</v>
      </c>
      <c r="G7" s="5">
        <v>43</v>
      </c>
      <c r="H7" s="5">
        <v>45</v>
      </c>
      <c r="I7" s="5">
        <v>46</v>
      </c>
      <c r="J7" s="5">
        <v>53</v>
      </c>
      <c r="K7" s="5">
        <v>56</v>
      </c>
      <c r="L7" s="5">
        <v>52</v>
      </c>
      <c r="M7" s="5">
        <v>55</v>
      </c>
      <c r="N7" s="5">
        <v>38</v>
      </c>
      <c r="O7" s="5">
        <v>2</v>
      </c>
      <c r="P7" s="5">
        <v>575</v>
      </c>
      <c r="Q7" s="5" t="s">
        <v>218</v>
      </c>
      <c r="R7" s="57">
        <v>55.4</v>
      </c>
      <c r="S7" s="58" t="s">
        <v>219</v>
      </c>
    </row>
    <row r="8" spans="1:23" ht="15" customHeight="1" x14ac:dyDescent="0.25">
      <c r="Q8" s="53"/>
      <c r="R8" s="53"/>
      <c r="S8" s="51"/>
    </row>
    <row r="9" spans="1:23" ht="15" customHeight="1" x14ac:dyDescent="0.25">
      <c r="Q9" s="53"/>
      <c r="R9" s="53"/>
      <c r="S9" s="51"/>
    </row>
    <row r="10" spans="1:23" ht="15" customHeight="1" x14ac:dyDescent="0.25">
      <c r="Q10" s="53"/>
      <c r="R10" s="53"/>
      <c r="S10" s="51"/>
    </row>
    <row r="11" spans="1:23" x14ac:dyDescent="0.25">
      <c r="S11" s="52"/>
    </row>
  </sheetData>
  <mergeCells count="3">
    <mergeCell ref="A1:S1"/>
    <mergeCell ref="D3:N3"/>
    <mergeCell ref="D2:N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66"/>
  <sheetViews>
    <sheetView tabSelected="1" topLeftCell="A28" workbookViewId="0">
      <selection activeCell="W38" sqref="W38"/>
    </sheetView>
  </sheetViews>
  <sheetFormatPr defaultRowHeight="15" x14ac:dyDescent="0.25"/>
  <cols>
    <col min="1" max="1" width="5.140625" customWidth="1"/>
    <col min="2" max="2" width="18.85546875" bestFit="1" customWidth="1"/>
    <col min="3" max="12" width="4.28515625" customWidth="1"/>
    <col min="13" max="13" width="5.5703125" customWidth="1"/>
    <col min="14" max="14" width="5.42578125" customWidth="1"/>
    <col min="15" max="15" width="7" customWidth="1"/>
    <col min="16" max="17" width="7.42578125" customWidth="1"/>
  </cols>
  <sheetData>
    <row r="2" spans="1:24" ht="27.75" customHeight="1" x14ac:dyDescent="0.4">
      <c r="A2" s="95" t="s">
        <v>210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45"/>
      <c r="S2" s="45"/>
      <c r="T2" s="45"/>
    </row>
    <row r="4" spans="1:24" ht="23.25" x14ac:dyDescent="0.35">
      <c r="A4" s="102" t="s">
        <v>161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V4" s="74"/>
    </row>
    <row r="5" spans="1:24" ht="54" customHeight="1" x14ac:dyDescent="0.25">
      <c r="A5" s="10" t="s">
        <v>160</v>
      </c>
      <c r="B5" s="10" t="s">
        <v>184</v>
      </c>
      <c r="C5" s="54" t="s">
        <v>159</v>
      </c>
      <c r="D5" s="54" t="s">
        <v>4</v>
      </c>
      <c r="E5" s="54" t="s">
        <v>7</v>
      </c>
      <c r="F5" s="54" t="s">
        <v>6</v>
      </c>
      <c r="G5" s="54" t="s">
        <v>1</v>
      </c>
      <c r="H5" s="54" t="s">
        <v>5</v>
      </c>
      <c r="I5" s="54" t="s">
        <v>0</v>
      </c>
      <c r="J5" s="54" t="s">
        <v>2</v>
      </c>
      <c r="K5" s="54" t="s">
        <v>3</v>
      </c>
      <c r="L5" s="54" t="s">
        <v>8</v>
      </c>
      <c r="M5" s="54" t="s">
        <v>158</v>
      </c>
      <c r="N5" s="54" t="s">
        <v>157</v>
      </c>
      <c r="O5" s="55" t="s">
        <v>163</v>
      </c>
      <c r="P5" s="55" t="s">
        <v>223</v>
      </c>
      <c r="Q5" s="147" t="s">
        <v>224</v>
      </c>
      <c r="R5" s="146" t="s">
        <v>225</v>
      </c>
      <c r="X5" s="74"/>
    </row>
    <row r="6" spans="1:24" ht="15.75" x14ac:dyDescent="0.25">
      <c r="A6" s="3" t="s">
        <v>153</v>
      </c>
      <c r="B6" s="3" t="s">
        <v>179</v>
      </c>
      <c r="C6" s="11">
        <v>65</v>
      </c>
      <c r="D6" s="11">
        <v>2</v>
      </c>
      <c r="E6" s="11">
        <v>6</v>
      </c>
      <c r="F6" s="11">
        <v>6</v>
      </c>
      <c r="G6" s="11">
        <v>11</v>
      </c>
      <c r="H6" s="11">
        <v>10</v>
      </c>
      <c r="I6" s="11">
        <v>14</v>
      </c>
      <c r="J6" s="11">
        <v>14</v>
      </c>
      <c r="K6" s="11">
        <v>2</v>
      </c>
      <c r="L6" s="11">
        <v>0</v>
      </c>
      <c r="M6" s="11">
        <v>93</v>
      </c>
      <c r="N6" s="11">
        <v>36</v>
      </c>
      <c r="O6" s="12">
        <v>67.22</v>
      </c>
      <c r="P6" s="12">
        <v>50.19</v>
      </c>
      <c r="Q6" s="148">
        <v>62.64</v>
      </c>
      <c r="R6" s="150">
        <f>P6-Q6</f>
        <v>-12.450000000000003</v>
      </c>
    </row>
    <row r="7" spans="1:24" ht="16.5" thickBot="1" x14ac:dyDescent="0.3">
      <c r="A7" s="13" t="s">
        <v>152</v>
      </c>
      <c r="B7" s="13" t="s">
        <v>180</v>
      </c>
      <c r="C7" s="14">
        <v>65</v>
      </c>
      <c r="D7" s="14">
        <v>14</v>
      </c>
      <c r="E7" s="14">
        <v>17</v>
      </c>
      <c r="F7" s="14">
        <v>9</v>
      </c>
      <c r="G7" s="14">
        <v>10</v>
      </c>
      <c r="H7" s="14">
        <v>9</v>
      </c>
      <c r="I7" s="14">
        <v>4</v>
      </c>
      <c r="J7" s="14">
        <v>0</v>
      </c>
      <c r="K7" s="14">
        <v>2</v>
      </c>
      <c r="L7" s="14">
        <v>0</v>
      </c>
      <c r="M7" s="14">
        <v>96</v>
      </c>
      <c r="N7" s="14">
        <v>39</v>
      </c>
      <c r="O7" s="15">
        <v>81.28</v>
      </c>
      <c r="P7" s="15">
        <v>74.040000000000006</v>
      </c>
      <c r="Q7" s="148">
        <v>56.75</v>
      </c>
      <c r="R7" s="145">
        <f t="shared" ref="R7:R13" si="0">P7-Q7</f>
        <v>17.290000000000006</v>
      </c>
    </row>
    <row r="8" spans="1:24" ht="15.75" x14ac:dyDescent="0.25">
      <c r="A8" s="19" t="s">
        <v>151</v>
      </c>
      <c r="B8" s="20" t="s">
        <v>181</v>
      </c>
      <c r="C8" s="20">
        <v>33</v>
      </c>
      <c r="D8" s="20">
        <v>4</v>
      </c>
      <c r="E8" s="20">
        <v>4</v>
      </c>
      <c r="F8" s="20">
        <v>5</v>
      </c>
      <c r="G8" s="20">
        <v>6</v>
      </c>
      <c r="H8" s="20">
        <v>2</v>
      </c>
      <c r="I8" s="20">
        <v>1</v>
      </c>
      <c r="J8" s="20">
        <v>3</v>
      </c>
      <c r="K8" s="20">
        <v>8</v>
      </c>
      <c r="L8" s="20">
        <v>0</v>
      </c>
      <c r="M8" s="20">
        <v>83</v>
      </c>
      <c r="N8" s="20">
        <v>33</v>
      </c>
      <c r="O8" s="21">
        <v>51.88</v>
      </c>
      <c r="P8" s="22">
        <v>54.92</v>
      </c>
      <c r="Q8" s="148">
        <v>47.66</v>
      </c>
      <c r="R8" s="145">
        <f t="shared" si="0"/>
        <v>7.2600000000000051</v>
      </c>
    </row>
    <row r="9" spans="1:24" ht="15.75" x14ac:dyDescent="0.25">
      <c r="A9" s="23" t="s">
        <v>57</v>
      </c>
      <c r="B9" s="3" t="s">
        <v>182</v>
      </c>
      <c r="C9" s="3">
        <v>32</v>
      </c>
      <c r="D9" s="3">
        <v>5</v>
      </c>
      <c r="E9" s="3">
        <v>1</v>
      </c>
      <c r="F9" s="3">
        <v>2</v>
      </c>
      <c r="G9" s="3">
        <v>1</v>
      </c>
      <c r="H9" s="3">
        <v>9</v>
      </c>
      <c r="I9" s="3">
        <v>3</v>
      </c>
      <c r="J9" s="3">
        <v>4</v>
      </c>
      <c r="K9" s="3">
        <v>5</v>
      </c>
      <c r="L9" s="3">
        <v>2</v>
      </c>
      <c r="M9" s="3">
        <v>99</v>
      </c>
      <c r="N9" s="3">
        <v>25</v>
      </c>
      <c r="O9" s="1">
        <v>58</v>
      </c>
      <c r="P9" s="24">
        <v>47.66</v>
      </c>
      <c r="Q9" s="148">
        <v>43.75</v>
      </c>
      <c r="R9" s="145">
        <f t="shared" si="0"/>
        <v>3.9099999999999966</v>
      </c>
    </row>
    <row r="10" spans="1:24" ht="16.5" thickBot="1" x14ac:dyDescent="0.3">
      <c r="A10" s="110" t="s">
        <v>209</v>
      </c>
      <c r="B10" s="111"/>
      <c r="C10" s="25">
        <f>C9+C8</f>
        <v>65</v>
      </c>
      <c r="D10" s="25">
        <f t="shared" ref="D10:L10" si="1">D9+D8</f>
        <v>9</v>
      </c>
      <c r="E10" s="25">
        <f t="shared" si="1"/>
        <v>5</v>
      </c>
      <c r="F10" s="25">
        <f t="shared" si="1"/>
        <v>7</v>
      </c>
      <c r="G10" s="25">
        <f t="shared" si="1"/>
        <v>7</v>
      </c>
      <c r="H10" s="25">
        <f t="shared" si="1"/>
        <v>11</v>
      </c>
      <c r="I10" s="25">
        <f t="shared" si="1"/>
        <v>4</v>
      </c>
      <c r="J10" s="25">
        <f t="shared" si="1"/>
        <v>7</v>
      </c>
      <c r="K10" s="25">
        <f t="shared" si="1"/>
        <v>13</v>
      </c>
      <c r="L10" s="25">
        <f t="shared" si="1"/>
        <v>2</v>
      </c>
      <c r="M10" s="25">
        <f>MAX(M8:M9)</f>
        <v>99</v>
      </c>
      <c r="N10" s="25">
        <f>MIN(N8:N9)</f>
        <v>25</v>
      </c>
      <c r="O10" s="26">
        <f>(O8+O9)/2</f>
        <v>54.94</v>
      </c>
      <c r="P10" s="27">
        <v>51.35</v>
      </c>
      <c r="Q10" s="149">
        <v>45.7</v>
      </c>
      <c r="R10" s="145">
        <f t="shared" si="0"/>
        <v>5.6499999999999986</v>
      </c>
    </row>
    <row r="11" spans="1:24" ht="15.75" x14ac:dyDescent="0.25">
      <c r="A11" s="9" t="s">
        <v>25</v>
      </c>
      <c r="B11" s="16" t="s">
        <v>178</v>
      </c>
      <c r="C11" s="17">
        <v>65</v>
      </c>
      <c r="D11" s="17">
        <v>8</v>
      </c>
      <c r="E11" s="17">
        <v>6</v>
      </c>
      <c r="F11" s="17">
        <v>9</v>
      </c>
      <c r="G11" s="17">
        <v>9</v>
      </c>
      <c r="H11" s="17">
        <v>10</v>
      </c>
      <c r="I11" s="17">
        <v>10</v>
      </c>
      <c r="J11" s="17">
        <v>8</v>
      </c>
      <c r="K11" s="17">
        <v>5</v>
      </c>
      <c r="L11" s="17">
        <v>0</v>
      </c>
      <c r="M11" s="17">
        <v>100</v>
      </c>
      <c r="N11" s="17">
        <v>37</v>
      </c>
      <c r="O11" s="18">
        <v>63.15</v>
      </c>
      <c r="P11" s="18">
        <v>56.92</v>
      </c>
      <c r="Q11" s="148">
        <v>49.01</v>
      </c>
      <c r="R11" s="145">
        <f t="shared" si="0"/>
        <v>7.9100000000000037</v>
      </c>
    </row>
    <row r="12" spans="1:24" ht="15.75" x14ac:dyDescent="0.25">
      <c r="A12" s="3" t="s">
        <v>32</v>
      </c>
      <c r="B12" s="3" t="s">
        <v>183</v>
      </c>
      <c r="C12" s="11">
        <v>65</v>
      </c>
      <c r="D12" s="11">
        <v>4</v>
      </c>
      <c r="E12" s="11">
        <v>8</v>
      </c>
      <c r="F12" s="11">
        <v>11</v>
      </c>
      <c r="G12" s="11">
        <v>6</v>
      </c>
      <c r="H12" s="11">
        <v>6</v>
      </c>
      <c r="I12" s="11">
        <v>9</v>
      </c>
      <c r="J12" s="11">
        <v>11</v>
      </c>
      <c r="K12" s="11">
        <v>10</v>
      </c>
      <c r="L12" s="11">
        <v>0</v>
      </c>
      <c r="M12" s="11">
        <v>96</v>
      </c>
      <c r="N12" s="11">
        <v>33</v>
      </c>
      <c r="O12" s="12">
        <v>68.55</v>
      </c>
      <c r="P12" s="12">
        <v>51.35</v>
      </c>
      <c r="Q12" s="148">
        <v>59.3</v>
      </c>
      <c r="R12" s="150">
        <f t="shared" si="0"/>
        <v>-7.9499999999999957</v>
      </c>
    </row>
    <row r="13" spans="1:24" ht="15.75" x14ac:dyDescent="0.25">
      <c r="A13" s="3" t="s">
        <v>150</v>
      </c>
      <c r="B13" s="3" t="s">
        <v>177</v>
      </c>
      <c r="C13" s="11">
        <v>65</v>
      </c>
      <c r="D13" s="11">
        <v>6</v>
      </c>
      <c r="E13" s="11">
        <v>3</v>
      </c>
      <c r="F13" s="11">
        <v>4</v>
      </c>
      <c r="G13" s="11">
        <v>10</v>
      </c>
      <c r="H13" s="11">
        <v>10</v>
      </c>
      <c r="I13" s="11">
        <v>11</v>
      </c>
      <c r="J13" s="11">
        <v>15</v>
      </c>
      <c r="K13" s="11">
        <v>6</v>
      </c>
      <c r="L13" s="11">
        <v>0</v>
      </c>
      <c r="M13" s="11">
        <v>99</v>
      </c>
      <c r="N13" s="11">
        <v>67</v>
      </c>
      <c r="O13" s="12">
        <v>82.2</v>
      </c>
      <c r="P13" s="12">
        <v>48.46</v>
      </c>
      <c r="Q13" s="148">
        <v>68.23</v>
      </c>
      <c r="R13" s="150">
        <f t="shared" si="0"/>
        <v>-19.770000000000003</v>
      </c>
    </row>
    <row r="14" spans="1:24" ht="15.75" x14ac:dyDescent="0.25">
      <c r="A14" s="29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30"/>
      <c r="P14" s="30"/>
      <c r="Q14" s="30"/>
    </row>
    <row r="15" spans="1:24" ht="15.75" x14ac:dyDescent="0.25">
      <c r="A15" s="29"/>
      <c r="B15" s="112" t="s">
        <v>215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28"/>
      <c r="N15" s="28"/>
      <c r="O15" s="30"/>
      <c r="P15" s="30"/>
      <c r="Q15" s="30"/>
    </row>
    <row r="16" spans="1:24" ht="15.75" x14ac:dyDescent="0.25">
      <c r="B16" s="8" t="s">
        <v>198</v>
      </c>
      <c r="C16" s="1"/>
      <c r="D16" s="1">
        <f>D6+D7+D10+D11+D12</f>
        <v>37</v>
      </c>
      <c r="E16" s="1">
        <f t="shared" ref="E16:L16" si="2">E6+E7+E10+E11+E12</f>
        <v>42</v>
      </c>
      <c r="F16" s="1">
        <f t="shared" si="2"/>
        <v>42</v>
      </c>
      <c r="G16" s="1">
        <f t="shared" si="2"/>
        <v>43</v>
      </c>
      <c r="H16" s="1">
        <f t="shared" si="2"/>
        <v>46</v>
      </c>
      <c r="I16" s="1">
        <f t="shared" si="2"/>
        <v>41</v>
      </c>
      <c r="J16" s="1">
        <f t="shared" si="2"/>
        <v>40</v>
      </c>
      <c r="K16" s="1">
        <f t="shared" si="2"/>
        <v>32</v>
      </c>
      <c r="L16" s="1">
        <f t="shared" si="2"/>
        <v>2</v>
      </c>
    </row>
    <row r="17" spans="1:22" ht="16.5" thickBot="1" x14ac:dyDescent="0.3">
      <c r="B17" s="8" t="s">
        <v>197</v>
      </c>
      <c r="C17" s="1" t="s">
        <v>193</v>
      </c>
      <c r="D17" s="1">
        <f>D6+D7+D10+D11+D12+D13</f>
        <v>43</v>
      </c>
      <c r="E17" s="1">
        <f t="shared" ref="E17:L17" si="3">E6+E7+E10+E11+E12+E13</f>
        <v>45</v>
      </c>
      <c r="F17" s="1">
        <f t="shared" si="3"/>
        <v>46</v>
      </c>
      <c r="G17" s="1">
        <f t="shared" si="3"/>
        <v>53</v>
      </c>
      <c r="H17" s="1">
        <f t="shared" si="3"/>
        <v>56</v>
      </c>
      <c r="I17" s="1">
        <f t="shared" si="3"/>
        <v>52</v>
      </c>
      <c r="J17" s="1">
        <f t="shared" si="3"/>
        <v>55</v>
      </c>
      <c r="K17" s="1">
        <f t="shared" si="3"/>
        <v>38</v>
      </c>
      <c r="L17" s="1">
        <f t="shared" si="3"/>
        <v>2</v>
      </c>
    </row>
    <row r="18" spans="1:22" ht="21.75" customHeight="1" x14ac:dyDescent="0.25">
      <c r="B18" s="1"/>
      <c r="C18" s="1" t="s">
        <v>194</v>
      </c>
      <c r="D18" s="11">
        <v>8</v>
      </c>
      <c r="E18" s="11">
        <v>7</v>
      </c>
      <c r="F18" s="11">
        <v>6</v>
      </c>
      <c r="G18" s="11">
        <v>5</v>
      </c>
      <c r="H18" s="11">
        <v>4</v>
      </c>
      <c r="I18" s="11">
        <v>3</v>
      </c>
      <c r="J18" s="11">
        <v>2</v>
      </c>
      <c r="K18" s="11">
        <v>1</v>
      </c>
      <c r="L18" s="151">
        <v>0</v>
      </c>
      <c r="M18" s="153" t="s">
        <v>216</v>
      </c>
      <c r="N18" s="154"/>
      <c r="O18" s="155">
        <f>SUM(D19:L19)*100/(65*48)</f>
        <v>55.384615384615387</v>
      </c>
      <c r="P18" s="155" t="s">
        <v>196</v>
      </c>
      <c r="Q18" s="156"/>
      <c r="R18" s="152"/>
    </row>
    <row r="19" spans="1:22" ht="16.5" thickBot="1" x14ac:dyDescent="0.3">
      <c r="B19" s="8" t="s">
        <v>197</v>
      </c>
      <c r="C19" s="1" t="s">
        <v>195</v>
      </c>
      <c r="D19" s="1">
        <f>D17*D18</f>
        <v>344</v>
      </c>
      <c r="E19" s="1">
        <f t="shared" ref="E19:L19" si="4">E17*E18</f>
        <v>315</v>
      </c>
      <c r="F19" s="1">
        <f t="shared" si="4"/>
        <v>276</v>
      </c>
      <c r="G19" s="1">
        <f t="shared" si="4"/>
        <v>265</v>
      </c>
      <c r="H19" s="1">
        <f t="shared" si="4"/>
        <v>224</v>
      </c>
      <c r="I19" s="1">
        <f t="shared" si="4"/>
        <v>156</v>
      </c>
      <c r="J19" s="1">
        <f t="shared" si="4"/>
        <v>110</v>
      </c>
      <c r="K19" s="1">
        <f t="shared" si="4"/>
        <v>38</v>
      </c>
      <c r="L19" s="143">
        <f t="shared" si="4"/>
        <v>0</v>
      </c>
      <c r="M19" s="157" t="s">
        <v>216</v>
      </c>
      <c r="N19" s="158"/>
      <c r="O19" s="158">
        <f>SUM(D20:L20)*100/(65*40)</f>
        <v>56.769230769230766</v>
      </c>
      <c r="P19" s="158" t="s">
        <v>199</v>
      </c>
      <c r="Q19" s="159"/>
      <c r="R19" s="152"/>
    </row>
    <row r="20" spans="1:22" ht="21" customHeight="1" x14ac:dyDescent="0.25">
      <c r="B20" s="8" t="s">
        <v>198</v>
      </c>
      <c r="C20" s="1" t="s">
        <v>195</v>
      </c>
      <c r="D20" s="1">
        <f>D16*D18</f>
        <v>296</v>
      </c>
      <c r="E20" s="1">
        <f t="shared" ref="E20:L20" si="5">E16*E18</f>
        <v>294</v>
      </c>
      <c r="F20" s="1">
        <f t="shared" si="5"/>
        <v>252</v>
      </c>
      <c r="G20" s="1">
        <f t="shared" si="5"/>
        <v>215</v>
      </c>
      <c r="H20" s="1">
        <f t="shared" si="5"/>
        <v>184</v>
      </c>
      <c r="I20" s="1">
        <f t="shared" si="5"/>
        <v>123</v>
      </c>
      <c r="J20" s="1">
        <f t="shared" si="5"/>
        <v>80</v>
      </c>
      <c r="K20" s="1">
        <f t="shared" si="5"/>
        <v>32</v>
      </c>
      <c r="L20" s="1">
        <f t="shared" si="5"/>
        <v>0</v>
      </c>
    </row>
    <row r="21" spans="1:22" ht="21" customHeight="1" x14ac:dyDescent="0.25">
      <c r="B21" s="28"/>
      <c r="C21" s="53"/>
      <c r="D21" s="53"/>
      <c r="E21" s="53"/>
      <c r="F21" s="53"/>
      <c r="G21" s="53"/>
      <c r="H21" s="53"/>
      <c r="I21" s="53"/>
      <c r="J21" s="53"/>
      <c r="K21" s="53"/>
      <c r="L21" s="53"/>
    </row>
    <row r="22" spans="1:22" ht="21" customHeight="1" x14ac:dyDescent="0.25">
      <c r="B22" s="28"/>
      <c r="C22" s="53"/>
      <c r="D22" s="53"/>
      <c r="E22" s="53"/>
      <c r="F22" s="53"/>
      <c r="G22" s="53"/>
      <c r="H22" s="53"/>
      <c r="I22" s="53"/>
      <c r="J22" s="53"/>
      <c r="K22" s="53"/>
      <c r="L22" s="53"/>
    </row>
    <row r="23" spans="1:22" ht="21" customHeight="1" x14ac:dyDescent="0.25">
      <c r="B23" s="28"/>
      <c r="C23" s="53"/>
      <c r="D23" s="53"/>
      <c r="E23" s="53"/>
      <c r="F23" s="53"/>
      <c r="G23" s="53"/>
      <c r="H23" s="53"/>
      <c r="I23" s="53"/>
      <c r="J23" s="53"/>
      <c r="K23" s="53"/>
      <c r="L23" s="53"/>
    </row>
    <row r="24" spans="1:22" ht="21" customHeight="1" x14ac:dyDescent="0.25">
      <c r="B24" s="28"/>
      <c r="C24" s="53"/>
      <c r="D24" s="53"/>
      <c r="E24" s="53"/>
      <c r="F24" s="53"/>
      <c r="G24" s="53"/>
      <c r="H24" s="53"/>
      <c r="I24" s="53"/>
      <c r="J24" s="53"/>
      <c r="K24" s="53"/>
      <c r="L24" s="53"/>
    </row>
    <row r="25" spans="1:22" ht="21" customHeight="1" x14ac:dyDescent="0.25">
      <c r="B25" s="28"/>
      <c r="C25" s="53"/>
      <c r="D25" s="53"/>
      <c r="E25" s="53"/>
      <c r="F25" s="53"/>
      <c r="G25" s="53"/>
      <c r="H25" s="53"/>
      <c r="I25" s="53"/>
      <c r="J25" s="53"/>
      <c r="K25" s="53"/>
      <c r="L25" s="53"/>
    </row>
    <row r="26" spans="1:22" ht="21" customHeight="1" x14ac:dyDescent="0.25">
      <c r="B26" s="28"/>
      <c r="C26" s="53"/>
      <c r="D26" s="53"/>
      <c r="E26" s="53"/>
      <c r="F26" s="53"/>
      <c r="G26" s="53"/>
      <c r="H26" s="53"/>
      <c r="I26" s="53"/>
      <c r="J26" s="53"/>
      <c r="K26" s="53"/>
      <c r="L26" s="53"/>
    </row>
    <row r="27" spans="1:22" ht="21" customHeight="1" x14ac:dyDescent="0.25">
      <c r="B27" s="28"/>
      <c r="C27" s="53"/>
      <c r="D27" s="53"/>
      <c r="E27" s="53"/>
      <c r="F27" s="53"/>
      <c r="G27" s="53"/>
      <c r="H27" s="53"/>
      <c r="I27" s="53"/>
      <c r="J27" s="53"/>
      <c r="K27" s="53"/>
      <c r="L27" s="53"/>
    </row>
    <row r="28" spans="1:22" ht="21" customHeight="1" x14ac:dyDescent="0.25">
      <c r="B28" s="28"/>
      <c r="C28" s="53"/>
      <c r="D28" s="53"/>
      <c r="E28" s="53"/>
      <c r="F28" s="53"/>
      <c r="G28" s="53"/>
      <c r="H28" s="53"/>
      <c r="I28" s="53"/>
      <c r="J28" s="53"/>
      <c r="K28" s="53"/>
      <c r="L28" s="53"/>
    </row>
    <row r="29" spans="1:22" ht="21" customHeight="1" thickBot="1" x14ac:dyDescent="0.3">
      <c r="B29" s="28"/>
      <c r="C29" s="53"/>
      <c r="D29" s="53"/>
      <c r="E29" s="53"/>
      <c r="F29" s="53"/>
      <c r="G29" s="53"/>
      <c r="H29" s="53"/>
      <c r="I29" s="53"/>
      <c r="J29" s="53"/>
      <c r="K29" s="53"/>
      <c r="L29" s="53"/>
    </row>
    <row r="30" spans="1:22" ht="23.25" x14ac:dyDescent="0.35">
      <c r="A30" s="103" t="s">
        <v>220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44"/>
      <c r="Q30" s="105"/>
      <c r="V30" s="74"/>
    </row>
    <row r="31" spans="1:22" x14ac:dyDescent="0.25">
      <c r="A31" s="76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77"/>
      <c r="Q31" s="77"/>
    </row>
    <row r="32" spans="1:22" x14ac:dyDescent="0.25">
      <c r="A32" s="108" t="s">
        <v>179</v>
      </c>
      <c r="B32" s="109"/>
      <c r="C32" s="109"/>
      <c r="D32" s="31" t="s">
        <v>4</v>
      </c>
      <c r="E32" s="31" t="s">
        <v>7</v>
      </c>
      <c r="F32" s="31" t="s">
        <v>6</v>
      </c>
      <c r="G32" s="31" t="s">
        <v>1</v>
      </c>
      <c r="H32" s="31" t="s">
        <v>5</v>
      </c>
      <c r="I32" s="31" t="s">
        <v>0</v>
      </c>
      <c r="J32" s="31" t="s">
        <v>2</v>
      </c>
      <c r="K32" s="31" t="s">
        <v>3</v>
      </c>
      <c r="L32" s="31" t="s">
        <v>8</v>
      </c>
      <c r="M32" s="32"/>
      <c r="N32" s="32"/>
      <c r="O32" s="33"/>
      <c r="P32" s="77"/>
      <c r="Q32" s="77"/>
    </row>
    <row r="33" spans="1:17" ht="18" customHeight="1" x14ac:dyDescent="0.25">
      <c r="A33" s="106" t="s">
        <v>200</v>
      </c>
      <c r="B33" s="107"/>
      <c r="C33" s="107"/>
      <c r="D33" s="34">
        <f t="shared" ref="D33:L33" si="6">D6</f>
        <v>2</v>
      </c>
      <c r="E33" s="34">
        <f t="shared" si="6"/>
        <v>6</v>
      </c>
      <c r="F33" s="34">
        <f t="shared" si="6"/>
        <v>6</v>
      </c>
      <c r="G33" s="34">
        <f t="shared" si="6"/>
        <v>11</v>
      </c>
      <c r="H33" s="34">
        <f t="shared" si="6"/>
        <v>10</v>
      </c>
      <c r="I33" s="34">
        <f t="shared" si="6"/>
        <v>14</v>
      </c>
      <c r="J33" s="34">
        <f t="shared" si="6"/>
        <v>14</v>
      </c>
      <c r="K33" s="34">
        <f t="shared" si="6"/>
        <v>2</v>
      </c>
      <c r="L33" s="34">
        <f t="shared" si="6"/>
        <v>0</v>
      </c>
      <c r="M33" s="78">
        <f>SUM(D33:L33)</f>
        <v>65</v>
      </c>
      <c r="N33" s="78" t="s">
        <v>201</v>
      </c>
      <c r="O33" s="53">
        <f>SUM(D35:L35)*100/(8*M33)</f>
        <v>50.192307692307693</v>
      </c>
      <c r="P33" s="77"/>
      <c r="Q33" s="77"/>
    </row>
    <row r="34" spans="1:17" x14ac:dyDescent="0.25">
      <c r="A34" s="98" t="s">
        <v>202</v>
      </c>
      <c r="B34" s="99"/>
      <c r="C34" s="99"/>
      <c r="D34" s="35">
        <v>8</v>
      </c>
      <c r="E34" s="35">
        <v>7</v>
      </c>
      <c r="F34" s="35">
        <v>6</v>
      </c>
      <c r="G34" s="35">
        <v>5</v>
      </c>
      <c r="H34" s="35">
        <v>4</v>
      </c>
      <c r="I34" s="35">
        <v>3</v>
      </c>
      <c r="J34" s="35">
        <v>2</v>
      </c>
      <c r="K34" s="35">
        <v>1</v>
      </c>
      <c r="L34" s="36">
        <v>0</v>
      </c>
      <c r="M34" s="78"/>
      <c r="N34" s="78"/>
      <c r="O34" s="53"/>
      <c r="P34" s="77"/>
      <c r="Q34" s="77"/>
    </row>
    <row r="35" spans="1:17" ht="15.75" thickBot="1" x14ac:dyDescent="0.3">
      <c r="A35" s="100" t="s">
        <v>195</v>
      </c>
      <c r="B35" s="101"/>
      <c r="C35" s="101"/>
      <c r="D35" s="37">
        <f>D33*D34</f>
        <v>16</v>
      </c>
      <c r="E35" s="37">
        <f t="shared" ref="E35:L35" si="7">E33*E34</f>
        <v>42</v>
      </c>
      <c r="F35" s="37">
        <f t="shared" si="7"/>
        <v>36</v>
      </c>
      <c r="G35" s="37">
        <f t="shared" si="7"/>
        <v>55</v>
      </c>
      <c r="H35" s="37">
        <f t="shared" si="7"/>
        <v>40</v>
      </c>
      <c r="I35" s="37">
        <f t="shared" si="7"/>
        <v>42</v>
      </c>
      <c r="J35" s="37">
        <f t="shared" si="7"/>
        <v>28</v>
      </c>
      <c r="K35" s="37">
        <f t="shared" si="7"/>
        <v>2</v>
      </c>
      <c r="L35" s="38">
        <f t="shared" si="7"/>
        <v>0</v>
      </c>
      <c r="M35" s="78"/>
      <c r="N35" s="78"/>
      <c r="O35" s="53"/>
      <c r="P35" s="77"/>
      <c r="Q35" s="77"/>
    </row>
    <row r="36" spans="1:17" x14ac:dyDescent="0.25">
      <c r="A36" s="76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77"/>
      <c r="Q36" s="77"/>
    </row>
    <row r="37" spans="1:17" x14ac:dyDescent="0.25">
      <c r="A37" s="108" t="s">
        <v>180</v>
      </c>
      <c r="B37" s="109"/>
      <c r="C37" s="109"/>
      <c r="D37" s="31" t="s">
        <v>4</v>
      </c>
      <c r="E37" s="31" t="s">
        <v>7</v>
      </c>
      <c r="F37" s="31" t="s">
        <v>6</v>
      </c>
      <c r="G37" s="31" t="s">
        <v>1</v>
      </c>
      <c r="H37" s="31" t="s">
        <v>5</v>
      </c>
      <c r="I37" s="31" t="s">
        <v>0</v>
      </c>
      <c r="J37" s="31" t="s">
        <v>2</v>
      </c>
      <c r="K37" s="31" t="s">
        <v>3</v>
      </c>
      <c r="L37" s="31" t="s">
        <v>8</v>
      </c>
      <c r="M37" s="32"/>
      <c r="N37" s="32"/>
      <c r="O37" s="33"/>
      <c r="P37" s="77"/>
      <c r="Q37" s="77"/>
    </row>
    <row r="38" spans="1:17" ht="18" customHeight="1" x14ac:dyDescent="0.25">
      <c r="A38" s="106" t="s">
        <v>200</v>
      </c>
      <c r="B38" s="107"/>
      <c r="C38" s="107"/>
      <c r="D38" s="34">
        <f t="shared" ref="D38:L38" si="8">D7</f>
        <v>14</v>
      </c>
      <c r="E38" s="34">
        <f t="shared" si="8"/>
        <v>17</v>
      </c>
      <c r="F38" s="34">
        <f t="shared" si="8"/>
        <v>9</v>
      </c>
      <c r="G38" s="34">
        <f t="shared" si="8"/>
        <v>10</v>
      </c>
      <c r="H38" s="34">
        <f t="shared" si="8"/>
        <v>9</v>
      </c>
      <c r="I38" s="34">
        <f t="shared" si="8"/>
        <v>4</v>
      </c>
      <c r="J38" s="34">
        <f t="shared" si="8"/>
        <v>0</v>
      </c>
      <c r="K38" s="34">
        <f t="shared" si="8"/>
        <v>2</v>
      </c>
      <c r="L38" s="34">
        <f t="shared" si="8"/>
        <v>0</v>
      </c>
      <c r="M38" s="78">
        <f>SUM(D38:L38)</f>
        <v>65</v>
      </c>
      <c r="N38" s="78" t="s">
        <v>201</v>
      </c>
      <c r="O38" s="53">
        <f>SUM(D40:L40)*100/(8*M38)</f>
        <v>74.038461538461533</v>
      </c>
      <c r="P38" s="77"/>
      <c r="Q38" s="77"/>
    </row>
    <row r="39" spans="1:17" x14ac:dyDescent="0.25">
      <c r="A39" s="98" t="s">
        <v>202</v>
      </c>
      <c r="B39" s="99"/>
      <c r="C39" s="99"/>
      <c r="D39" s="35">
        <v>8</v>
      </c>
      <c r="E39" s="35">
        <v>7</v>
      </c>
      <c r="F39" s="35">
        <v>6</v>
      </c>
      <c r="G39" s="35">
        <v>5</v>
      </c>
      <c r="H39" s="35">
        <v>4</v>
      </c>
      <c r="I39" s="35">
        <v>3</v>
      </c>
      <c r="J39" s="35">
        <v>2</v>
      </c>
      <c r="K39" s="35">
        <v>1</v>
      </c>
      <c r="L39" s="36">
        <v>0</v>
      </c>
      <c r="M39" s="78"/>
      <c r="N39" s="78"/>
      <c r="O39" s="53"/>
      <c r="P39" s="77"/>
      <c r="Q39" s="77"/>
    </row>
    <row r="40" spans="1:17" x14ac:dyDescent="0.25">
      <c r="A40" s="98" t="s">
        <v>195</v>
      </c>
      <c r="B40" s="99"/>
      <c r="C40" s="99"/>
      <c r="D40" s="49">
        <f>D38*D39</f>
        <v>112</v>
      </c>
      <c r="E40" s="49">
        <f t="shared" ref="E40:L40" si="9">E38*E39</f>
        <v>119</v>
      </c>
      <c r="F40" s="49">
        <f t="shared" si="9"/>
        <v>54</v>
      </c>
      <c r="G40" s="49">
        <f t="shared" si="9"/>
        <v>50</v>
      </c>
      <c r="H40" s="49">
        <f t="shared" si="9"/>
        <v>36</v>
      </c>
      <c r="I40" s="49">
        <f t="shared" si="9"/>
        <v>12</v>
      </c>
      <c r="J40" s="49">
        <f t="shared" si="9"/>
        <v>0</v>
      </c>
      <c r="K40" s="49">
        <f t="shared" si="9"/>
        <v>2</v>
      </c>
      <c r="L40" s="49">
        <f t="shared" si="9"/>
        <v>0</v>
      </c>
      <c r="M40" s="78"/>
      <c r="N40" s="78"/>
      <c r="O40" s="53"/>
      <c r="P40" s="77"/>
      <c r="Q40" s="77"/>
    </row>
    <row r="41" spans="1:17" s="30" customFormat="1" x14ac:dyDescent="0.25">
      <c r="A41" s="79"/>
      <c r="B41" s="47"/>
      <c r="C41" s="47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P41" s="80"/>
      <c r="Q41" s="80"/>
    </row>
    <row r="42" spans="1:17" x14ac:dyDescent="0.25">
      <c r="A42" s="108" t="s">
        <v>181</v>
      </c>
      <c r="B42" s="109"/>
      <c r="C42" s="109"/>
      <c r="D42" s="31" t="s">
        <v>4</v>
      </c>
      <c r="E42" s="31" t="s">
        <v>7</v>
      </c>
      <c r="F42" s="31" t="s">
        <v>6</v>
      </c>
      <c r="G42" s="31" t="s">
        <v>1</v>
      </c>
      <c r="H42" s="31" t="s">
        <v>5</v>
      </c>
      <c r="I42" s="31" t="s">
        <v>0</v>
      </c>
      <c r="J42" s="31" t="s">
        <v>2</v>
      </c>
      <c r="K42" s="31" t="s">
        <v>3</v>
      </c>
      <c r="L42" s="31" t="s">
        <v>8</v>
      </c>
      <c r="M42" s="32"/>
      <c r="N42" s="32"/>
      <c r="O42" s="33"/>
      <c r="P42" s="77"/>
      <c r="Q42" s="77"/>
    </row>
    <row r="43" spans="1:17" ht="18" customHeight="1" x14ac:dyDescent="0.25">
      <c r="A43" s="98" t="s">
        <v>200</v>
      </c>
      <c r="B43" s="99"/>
      <c r="C43" s="99"/>
      <c r="D43" s="35">
        <f t="shared" ref="D43:L43" si="10">D8</f>
        <v>4</v>
      </c>
      <c r="E43" s="35">
        <f t="shared" si="10"/>
        <v>4</v>
      </c>
      <c r="F43" s="35">
        <f t="shared" si="10"/>
        <v>5</v>
      </c>
      <c r="G43" s="35">
        <f t="shared" si="10"/>
        <v>6</v>
      </c>
      <c r="H43" s="35">
        <f t="shared" si="10"/>
        <v>2</v>
      </c>
      <c r="I43" s="35">
        <f t="shared" si="10"/>
        <v>1</v>
      </c>
      <c r="J43" s="35">
        <f t="shared" si="10"/>
        <v>3</v>
      </c>
      <c r="K43" s="35">
        <f t="shared" si="10"/>
        <v>8</v>
      </c>
      <c r="L43" s="35">
        <f t="shared" si="10"/>
        <v>0</v>
      </c>
      <c r="M43" s="78">
        <f>SUM(D43:L43)</f>
        <v>33</v>
      </c>
      <c r="N43" s="78" t="s">
        <v>201</v>
      </c>
      <c r="O43" s="53">
        <f>SUM(D45:L45)*100/(8*M43)</f>
        <v>54.924242424242422</v>
      </c>
      <c r="P43" s="77"/>
      <c r="Q43" s="77"/>
    </row>
    <row r="44" spans="1:17" x14ac:dyDescent="0.25">
      <c r="A44" s="98" t="s">
        <v>202</v>
      </c>
      <c r="B44" s="99"/>
      <c r="C44" s="99"/>
      <c r="D44" s="35">
        <v>8</v>
      </c>
      <c r="E44" s="35">
        <v>7</v>
      </c>
      <c r="F44" s="35">
        <v>6</v>
      </c>
      <c r="G44" s="35">
        <v>5</v>
      </c>
      <c r="H44" s="35">
        <v>4</v>
      </c>
      <c r="I44" s="35">
        <v>3</v>
      </c>
      <c r="J44" s="35">
        <v>2</v>
      </c>
      <c r="K44" s="35">
        <v>1</v>
      </c>
      <c r="L44" s="35">
        <v>0</v>
      </c>
      <c r="M44" s="78"/>
      <c r="N44" s="78"/>
      <c r="O44" s="53"/>
      <c r="P44" s="77"/>
      <c r="Q44" s="77"/>
    </row>
    <row r="45" spans="1:17" x14ac:dyDescent="0.25">
      <c r="A45" s="98" t="s">
        <v>195</v>
      </c>
      <c r="B45" s="99"/>
      <c r="C45" s="99"/>
      <c r="D45" s="49">
        <f>D43*D44</f>
        <v>32</v>
      </c>
      <c r="E45" s="49">
        <f t="shared" ref="E45:L45" si="11">E43*E44</f>
        <v>28</v>
      </c>
      <c r="F45" s="49">
        <f t="shared" si="11"/>
        <v>30</v>
      </c>
      <c r="G45" s="49">
        <f t="shared" si="11"/>
        <v>30</v>
      </c>
      <c r="H45" s="49">
        <f t="shared" si="11"/>
        <v>8</v>
      </c>
      <c r="I45" s="49">
        <f t="shared" si="11"/>
        <v>3</v>
      </c>
      <c r="J45" s="49">
        <f t="shared" si="11"/>
        <v>6</v>
      </c>
      <c r="K45" s="49">
        <f t="shared" si="11"/>
        <v>8</v>
      </c>
      <c r="L45" s="49">
        <f t="shared" si="11"/>
        <v>0</v>
      </c>
      <c r="M45" s="78"/>
      <c r="N45" s="78"/>
      <c r="O45" s="53"/>
      <c r="P45" s="77"/>
      <c r="Q45" s="77"/>
    </row>
    <row r="46" spans="1:17" x14ac:dyDescent="0.25">
      <c r="A46" s="76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77"/>
      <c r="Q46" s="77"/>
    </row>
    <row r="47" spans="1:17" x14ac:dyDescent="0.25">
      <c r="A47" s="108" t="s">
        <v>182</v>
      </c>
      <c r="B47" s="109"/>
      <c r="C47" s="109"/>
      <c r="D47" s="31" t="s">
        <v>4</v>
      </c>
      <c r="E47" s="31" t="s">
        <v>7</v>
      </c>
      <c r="F47" s="31" t="s">
        <v>6</v>
      </c>
      <c r="G47" s="31" t="s">
        <v>1</v>
      </c>
      <c r="H47" s="31" t="s">
        <v>5</v>
      </c>
      <c r="I47" s="31" t="s">
        <v>0</v>
      </c>
      <c r="J47" s="31" t="s">
        <v>2</v>
      </c>
      <c r="K47" s="31" t="s">
        <v>3</v>
      </c>
      <c r="L47" s="31" t="s">
        <v>8</v>
      </c>
      <c r="M47" s="32"/>
      <c r="N47" s="32"/>
      <c r="O47" s="33"/>
      <c r="P47" s="77"/>
      <c r="Q47" s="77"/>
    </row>
    <row r="48" spans="1:17" ht="18" customHeight="1" x14ac:dyDescent="0.25">
      <c r="A48" s="106" t="s">
        <v>200</v>
      </c>
      <c r="B48" s="107"/>
      <c r="C48" s="107"/>
      <c r="D48" s="34">
        <f t="shared" ref="D48:L48" si="12">D9</f>
        <v>5</v>
      </c>
      <c r="E48" s="34">
        <f t="shared" si="12"/>
        <v>1</v>
      </c>
      <c r="F48" s="34">
        <f t="shared" si="12"/>
        <v>2</v>
      </c>
      <c r="G48" s="34">
        <f t="shared" si="12"/>
        <v>1</v>
      </c>
      <c r="H48" s="34">
        <f t="shared" si="12"/>
        <v>9</v>
      </c>
      <c r="I48" s="34">
        <f t="shared" si="12"/>
        <v>3</v>
      </c>
      <c r="J48" s="34">
        <f t="shared" si="12"/>
        <v>4</v>
      </c>
      <c r="K48" s="34">
        <f t="shared" si="12"/>
        <v>5</v>
      </c>
      <c r="L48" s="34">
        <f t="shared" si="12"/>
        <v>2</v>
      </c>
      <c r="M48" s="78">
        <f>SUM(D48:L48)</f>
        <v>32</v>
      </c>
      <c r="N48" s="78" t="s">
        <v>201</v>
      </c>
      <c r="O48" s="53">
        <f>SUM(D50:L50)*100/(8*M48)</f>
        <v>47.65625</v>
      </c>
      <c r="P48" s="77"/>
      <c r="Q48" s="77"/>
    </row>
    <row r="49" spans="1:17" x14ac:dyDescent="0.25">
      <c r="A49" s="98" t="s">
        <v>202</v>
      </c>
      <c r="B49" s="99"/>
      <c r="C49" s="99"/>
      <c r="D49" s="35">
        <v>8</v>
      </c>
      <c r="E49" s="35">
        <v>7</v>
      </c>
      <c r="F49" s="35">
        <v>6</v>
      </c>
      <c r="G49" s="35">
        <v>5</v>
      </c>
      <c r="H49" s="35">
        <v>4</v>
      </c>
      <c r="I49" s="35">
        <v>3</v>
      </c>
      <c r="J49" s="35">
        <v>2</v>
      </c>
      <c r="K49" s="35">
        <v>1</v>
      </c>
      <c r="L49" s="36">
        <v>0</v>
      </c>
      <c r="M49" s="78"/>
      <c r="N49" s="78"/>
      <c r="O49" s="53"/>
      <c r="P49" s="77"/>
      <c r="Q49" s="77"/>
    </row>
    <row r="50" spans="1:17" ht="15.75" thickBot="1" x14ac:dyDescent="0.3">
      <c r="A50" s="100" t="s">
        <v>195</v>
      </c>
      <c r="B50" s="101"/>
      <c r="C50" s="101"/>
      <c r="D50" s="37">
        <f>D48*D49</f>
        <v>40</v>
      </c>
      <c r="E50" s="37">
        <f t="shared" ref="E50:L50" si="13">E48*E49</f>
        <v>7</v>
      </c>
      <c r="F50" s="37">
        <f t="shared" si="13"/>
        <v>12</v>
      </c>
      <c r="G50" s="37">
        <f t="shared" si="13"/>
        <v>5</v>
      </c>
      <c r="H50" s="37">
        <f t="shared" si="13"/>
        <v>36</v>
      </c>
      <c r="I50" s="37">
        <f t="shared" si="13"/>
        <v>9</v>
      </c>
      <c r="J50" s="37">
        <f t="shared" si="13"/>
        <v>8</v>
      </c>
      <c r="K50" s="37">
        <f t="shared" si="13"/>
        <v>5</v>
      </c>
      <c r="L50" s="38">
        <f t="shared" si="13"/>
        <v>0</v>
      </c>
      <c r="M50" s="78"/>
      <c r="N50" s="78"/>
      <c r="O50" s="53"/>
      <c r="P50" s="77"/>
      <c r="Q50" s="77"/>
    </row>
    <row r="51" spans="1:17" x14ac:dyDescent="0.25">
      <c r="A51" s="76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77"/>
      <c r="Q51" s="77"/>
    </row>
    <row r="52" spans="1:17" x14ac:dyDescent="0.25">
      <c r="A52" s="108" t="s">
        <v>178</v>
      </c>
      <c r="B52" s="109"/>
      <c r="C52" s="109"/>
      <c r="D52" s="31" t="s">
        <v>4</v>
      </c>
      <c r="E52" s="31" t="s">
        <v>7</v>
      </c>
      <c r="F52" s="31" t="s">
        <v>6</v>
      </c>
      <c r="G52" s="31" t="s">
        <v>1</v>
      </c>
      <c r="H52" s="31" t="s">
        <v>5</v>
      </c>
      <c r="I52" s="31" t="s">
        <v>0</v>
      </c>
      <c r="J52" s="31" t="s">
        <v>2</v>
      </c>
      <c r="K52" s="31" t="s">
        <v>3</v>
      </c>
      <c r="L52" s="31" t="s">
        <v>8</v>
      </c>
      <c r="M52" s="32"/>
      <c r="N52" s="32"/>
      <c r="O52" s="33"/>
      <c r="P52" s="77"/>
      <c r="Q52" s="77"/>
    </row>
    <row r="53" spans="1:17" ht="18" customHeight="1" x14ac:dyDescent="0.25">
      <c r="A53" s="106" t="s">
        <v>200</v>
      </c>
      <c r="B53" s="107"/>
      <c r="C53" s="107"/>
      <c r="D53" s="34">
        <f t="shared" ref="D53:L53" si="14">D11</f>
        <v>8</v>
      </c>
      <c r="E53" s="34">
        <f t="shared" si="14"/>
        <v>6</v>
      </c>
      <c r="F53" s="34">
        <f t="shared" si="14"/>
        <v>9</v>
      </c>
      <c r="G53" s="34">
        <f t="shared" si="14"/>
        <v>9</v>
      </c>
      <c r="H53" s="34">
        <f t="shared" si="14"/>
        <v>10</v>
      </c>
      <c r="I53" s="34">
        <f t="shared" si="14"/>
        <v>10</v>
      </c>
      <c r="J53" s="34">
        <f t="shared" si="14"/>
        <v>8</v>
      </c>
      <c r="K53" s="34">
        <f t="shared" si="14"/>
        <v>5</v>
      </c>
      <c r="L53" s="34">
        <f t="shared" si="14"/>
        <v>0</v>
      </c>
      <c r="M53" s="78">
        <f>SUM(D53:L53)</f>
        <v>65</v>
      </c>
      <c r="N53" s="78" t="s">
        <v>201</v>
      </c>
      <c r="O53" s="53">
        <f>SUM(D55:L55)*100/(8*M53)</f>
        <v>56.92307692307692</v>
      </c>
      <c r="P53" s="77"/>
      <c r="Q53" s="77"/>
    </row>
    <row r="54" spans="1:17" x14ac:dyDescent="0.25">
      <c r="A54" s="98" t="s">
        <v>202</v>
      </c>
      <c r="B54" s="99"/>
      <c r="C54" s="99"/>
      <c r="D54" s="35">
        <v>8</v>
      </c>
      <c r="E54" s="35">
        <v>7</v>
      </c>
      <c r="F54" s="35">
        <v>6</v>
      </c>
      <c r="G54" s="35">
        <v>5</v>
      </c>
      <c r="H54" s="35">
        <v>4</v>
      </c>
      <c r="I54" s="35">
        <v>3</v>
      </c>
      <c r="J54" s="35">
        <v>2</v>
      </c>
      <c r="K54" s="35">
        <v>1</v>
      </c>
      <c r="L54" s="36">
        <v>0</v>
      </c>
      <c r="M54" s="78"/>
      <c r="N54" s="78"/>
      <c r="O54" s="53"/>
      <c r="P54" s="77"/>
      <c r="Q54" s="77"/>
    </row>
    <row r="55" spans="1:17" ht="15.75" thickBot="1" x14ac:dyDescent="0.3">
      <c r="A55" s="100" t="s">
        <v>195</v>
      </c>
      <c r="B55" s="101"/>
      <c r="C55" s="101"/>
      <c r="D55" s="37">
        <f>D53*D54</f>
        <v>64</v>
      </c>
      <c r="E55" s="37">
        <f t="shared" ref="E55:L55" si="15">E53*E54</f>
        <v>42</v>
      </c>
      <c r="F55" s="37">
        <f t="shared" si="15"/>
        <v>54</v>
      </c>
      <c r="G55" s="37">
        <f t="shared" si="15"/>
        <v>45</v>
      </c>
      <c r="H55" s="37">
        <f t="shared" si="15"/>
        <v>40</v>
      </c>
      <c r="I55" s="37">
        <f t="shared" si="15"/>
        <v>30</v>
      </c>
      <c r="J55" s="37">
        <f t="shared" si="15"/>
        <v>16</v>
      </c>
      <c r="K55" s="37">
        <f t="shared" si="15"/>
        <v>5</v>
      </c>
      <c r="L55" s="38">
        <f t="shared" si="15"/>
        <v>0</v>
      </c>
      <c r="M55" s="78"/>
      <c r="N55" s="78"/>
      <c r="O55" s="53"/>
      <c r="P55" s="77"/>
      <c r="Q55" s="77"/>
    </row>
    <row r="56" spans="1:17" x14ac:dyDescent="0.25">
      <c r="A56" s="76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77"/>
      <c r="Q56" s="77"/>
    </row>
    <row r="57" spans="1:17" x14ac:dyDescent="0.25">
      <c r="A57" s="108" t="s">
        <v>183</v>
      </c>
      <c r="B57" s="109"/>
      <c r="C57" s="109"/>
      <c r="D57" s="31" t="s">
        <v>4</v>
      </c>
      <c r="E57" s="31" t="s">
        <v>7</v>
      </c>
      <c r="F57" s="31" t="s">
        <v>6</v>
      </c>
      <c r="G57" s="31" t="s">
        <v>1</v>
      </c>
      <c r="H57" s="31" t="s">
        <v>5</v>
      </c>
      <c r="I57" s="31" t="s">
        <v>0</v>
      </c>
      <c r="J57" s="31" t="s">
        <v>2</v>
      </c>
      <c r="K57" s="31" t="s">
        <v>3</v>
      </c>
      <c r="L57" s="31" t="s">
        <v>8</v>
      </c>
      <c r="M57" s="32"/>
      <c r="N57" s="32"/>
      <c r="O57" s="33"/>
      <c r="P57" s="77"/>
      <c r="Q57" s="77"/>
    </row>
    <row r="58" spans="1:17" ht="18" customHeight="1" x14ac:dyDescent="0.25">
      <c r="A58" s="106" t="s">
        <v>200</v>
      </c>
      <c r="B58" s="107"/>
      <c r="C58" s="107"/>
      <c r="D58" s="34">
        <f t="shared" ref="D58:L58" si="16">D12</f>
        <v>4</v>
      </c>
      <c r="E58" s="34">
        <f t="shared" si="16"/>
        <v>8</v>
      </c>
      <c r="F58" s="34">
        <f t="shared" si="16"/>
        <v>11</v>
      </c>
      <c r="G58" s="34">
        <f t="shared" si="16"/>
        <v>6</v>
      </c>
      <c r="H58" s="34">
        <f t="shared" si="16"/>
        <v>6</v>
      </c>
      <c r="I58" s="34">
        <f t="shared" si="16"/>
        <v>9</v>
      </c>
      <c r="J58" s="34">
        <f t="shared" si="16"/>
        <v>11</v>
      </c>
      <c r="K58" s="34">
        <f t="shared" si="16"/>
        <v>10</v>
      </c>
      <c r="L58" s="34">
        <f t="shared" si="16"/>
        <v>0</v>
      </c>
      <c r="M58" s="78">
        <f>SUM(D58:L58)</f>
        <v>65</v>
      </c>
      <c r="N58" s="78" t="s">
        <v>201</v>
      </c>
      <c r="O58" s="53">
        <f>SUM(D60:L60)*100/(8*M58)</f>
        <v>51.346153846153847</v>
      </c>
      <c r="P58" s="77"/>
      <c r="Q58" s="77"/>
    </row>
    <row r="59" spans="1:17" x14ac:dyDescent="0.25">
      <c r="A59" s="98" t="s">
        <v>202</v>
      </c>
      <c r="B59" s="99"/>
      <c r="C59" s="99"/>
      <c r="D59" s="35">
        <v>8</v>
      </c>
      <c r="E59" s="35">
        <v>7</v>
      </c>
      <c r="F59" s="35">
        <v>6</v>
      </c>
      <c r="G59" s="35">
        <v>5</v>
      </c>
      <c r="H59" s="35">
        <v>4</v>
      </c>
      <c r="I59" s="35">
        <v>3</v>
      </c>
      <c r="J59" s="35">
        <v>2</v>
      </c>
      <c r="K59" s="35">
        <v>1</v>
      </c>
      <c r="L59" s="36">
        <v>0</v>
      </c>
      <c r="M59" s="78"/>
      <c r="N59" s="78"/>
      <c r="O59" s="53"/>
      <c r="P59" s="77"/>
      <c r="Q59" s="77"/>
    </row>
    <row r="60" spans="1:17" ht="15.75" thickBot="1" x14ac:dyDescent="0.3">
      <c r="A60" s="100" t="s">
        <v>195</v>
      </c>
      <c r="B60" s="101"/>
      <c r="C60" s="101"/>
      <c r="D60" s="37">
        <f>D58*D59</f>
        <v>32</v>
      </c>
      <c r="E60" s="37">
        <f t="shared" ref="E60:L60" si="17">E58*E59</f>
        <v>56</v>
      </c>
      <c r="F60" s="37">
        <f t="shared" si="17"/>
        <v>66</v>
      </c>
      <c r="G60" s="37">
        <f t="shared" si="17"/>
        <v>30</v>
      </c>
      <c r="H60" s="37">
        <f t="shared" si="17"/>
        <v>24</v>
      </c>
      <c r="I60" s="37">
        <f t="shared" si="17"/>
        <v>27</v>
      </c>
      <c r="J60" s="37">
        <f t="shared" si="17"/>
        <v>22</v>
      </c>
      <c r="K60" s="37">
        <f t="shared" si="17"/>
        <v>10</v>
      </c>
      <c r="L60" s="38">
        <f t="shared" si="17"/>
        <v>0</v>
      </c>
      <c r="M60" s="78"/>
      <c r="N60" s="78"/>
      <c r="O60" s="53"/>
      <c r="P60" s="77"/>
      <c r="Q60" s="77"/>
    </row>
    <row r="61" spans="1:17" x14ac:dyDescent="0.25">
      <c r="A61" s="76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77"/>
      <c r="Q61" s="77"/>
    </row>
    <row r="62" spans="1:17" x14ac:dyDescent="0.25">
      <c r="A62" s="108" t="s">
        <v>177</v>
      </c>
      <c r="B62" s="109"/>
      <c r="C62" s="109"/>
      <c r="D62" s="31" t="s">
        <v>4</v>
      </c>
      <c r="E62" s="31" t="s">
        <v>7</v>
      </c>
      <c r="F62" s="31" t="s">
        <v>6</v>
      </c>
      <c r="G62" s="31" t="s">
        <v>1</v>
      </c>
      <c r="H62" s="31" t="s">
        <v>5</v>
      </c>
      <c r="I62" s="31" t="s">
        <v>0</v>
      </c>
      <c r="J62" s="31" t="s">
        <v>2</v>
      </c>
      <c r="K62" s="31" t="s">
        <v>3</v>
      </c>
      <c r="L62" s="31" t="s">
        <v>8</v>
      </c>
      <c r="M62" s="32"/>
      <c r="N62" s="32"/>
      <c r="O62" s="33"/>
      <c r="P62" s="77"/>
      <c r="Q62" s="77"/>
    </row>
    <row r="63" spans="1:17" ht="18" customHeight="1" x14ac:dyDescent="0.25">
      <c r="A63" s="106" t="s">
        <v>200</v>
      </c>
      <c r="B63" s="107"/>
      <c r="C63" s="107"/>
      <c r="D63" s="34">
        <f t="shared" ref="D63:L63" si="18">D13</f>
        <v>6</v>
      </c>
      <c r="E63" s="34">
        <f t="shared" si="18"/>
        <v>3</v>
      </c>
      <c r="F63" s="34">
        <f t="shared" si="18"/>
        <v>4</v>
      </c>
      <c r="G63" s="34">
        <f t="shared" si="18"/>
        <v>10</v>
      </c>
      <c r="H63" s="34">
        <f t="shared" si="18"/>
        <v>10</v>
      </c>
      <c r="I63" s="34">
        <f t="shared" si="18"/>
        <v>11</v>
      </c>
      <c r="J63" s="34">
        <f t="shared" si="18"/>
        <v>15</v>
      </c>
      <c r="K63" s="34">
        <f t="shared" si="18"/>
        <v>6</v>
      </c>
      <c r="L63" s="34">
        <f t="shared" si="18"/>
        <v>0</v>
      </c>
      <c r="M63" s="78">
        <f>SUM(D63:L63)</f>
        <v>65</v>
      </c>
      <c r="N63" s="78" t="s">
        <v>201</v>
      </c>
      <c r="O63" s="53">
        <f>SUM(D65:L65)*100/(8*M63)</f>
        <v>48.46153846153846</v>
      </c>
      <c r="P63" s="77"/>
      <c r="Q63" s="77"/>
    </row>
    <row r="64" spans="1:17" x14ac:dyDescent="0.25">
      <c r="A64" s="98" t="s">
        <v>202</v>
      </c>
      <c r="B64" s="99"/>
      <c r="C64" s="99"/>
      <c r="D64" s="35">
        <v>8</v>
      </c>
      <c r="E64" s="35">
        <v>7</v>
      </c>
      <c r="F64" s="35">
        <v>6</v>
      </c>
      <c r="G64" s="35">
        <v>5</v>
      </c>
      <c r="H64" s="35">
        <v>4</v>
      </c>
      <c r="I64" s="35">
        <v>3</v>
      </c>
      <c r="J64" s="35">
        <v>2</v>
      </c>
      <c r="K64" s="35">
        <v>1</v>
      </c>
      <c r="L64" s="36">
        <v>0</v>
      </c>
      <c r="M64" s="78"/>
      <c r="N64" s="78"/>
      <c r="O64" s="53"/>
      <c r="P64" s="77"/>
      <c r="Q64" s="77"/>
    </row>
    <row r="65" spans="1:17" ht="15.75" thickBot="1" x14ac:dyDescent="0.3">
      <c r="A65" s="100" t="s">
        <v>195</v>
      </c>
      <c r="B65" s="101"/>
      <c r="C65" s="101"/>
      <c r="D65" s="37">
        <f>D63*D64</f>
        <v>48</v>
      </c>
      <c r="E65" s="37">
        <f t="shared" ref="E65:L65" si="19">E63*E64</f>
        <v>21</v>
      </c>
      <c r="F65" s="37">
        <f t="shared" si="19"/>
        <v>24</v>
      </c>
      <c r="G65" s="37">
        <f t="shared" si="19"/>
        <v>50</v>
      </c>
      <c r="H65" s="37">
        <f t="shared" si="19"/>
        <v>40</v>
      </c>
      <c r="I65" s="37">
        <f t="shared" si="19"/>
        <v>33</v>
      </c>
      <c r="J65" s="37">
        <f t="shared" si="19"/>
        <v>30</v>
      </c>
      <c r="K65" s="37">
        <f t="shared" si="19"/>
        <v>6</v>
      </c>
      <c r="L65" s="38">
        <f t="shared" si="19"/>
        <v>0</v>
      </c>
      <c r="M65" s="78"/>
      <c r="N65" s="78"/>
      <c r="O65" s="53"/>
      <c r="P65" s="77"/>
      <c r="Q65" s="77"/>
    </row>
    <row r="66" spans="1:17" ht="15.75" thickBot="1" x14ac:dyDescent="0.3">
      <c r="A66" s="81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3"/>
      <c r="Q66" s="83"/>
    </row>
  </sheetData>
  <mergeCells count="33">
    <mergeCell ref="A39:C39"/>
    <mergeCell ref="A10:B10"/>
    <mergeCell ref="B15:L15"/>
    <mergeCell ref="A32:C32"/>
    <mergeCell ref="A33:C33"/>
    <mergeCell ref="A34:C34"/>
    <mergeCell ref="A35:C35"/>
    <mergeCell ref="A37:C37"/>
    <mergeCell ref="A38:C38"/>
    <mergeCell ref="A47:C47"/>
    <mergeCell ref="A48:C48"/>
    <mergeCell ref="A49:C49"/>
    <mergeCell ref="A50:C50"/>
    <mergeCell ref="A42:C42"/>
    <mergeCell ref="A43:C43"/>
    <mergeCell ref="A44:C44"/>
    <mergeCell ref="A45:C45"/>
    <mergeCell ref="A64:C64"/>
    <mergeCell ref="A65:C65"/>
    <mergeCell ref="A2:Q2"/>
    <mergeCell ref="A4:Q4"/>
    <mergeCell ref="A30:Q30"/>
    <mergeCell ref="A53:C53"/>
    <mergeCell ref="A52:C52"/>
    <mergeCell ref="A60:C60"/>
    <mergeCell ref="A62:C62"/>
    <mergeCell ref="A63:C63"/>
    <mergeCell ref="A54:C54"/>
    <mergeCell ref="A55:C55"/>
    <mergeCell ref="A57:C57"/>
    <mergeCell ref="A58:C58"/>
    <mergeCell ref="A59:C59"/>
    <mergeCell ref="A40:C4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3"/>
  <sheetViews>
    <sheetView workbookViewId="0">
      <selection activeCell="AE7" sqref="AE7"/>
    </sheetView>
  </sheetViews>
  <sheetFormatPr defaultRowHeight="15.75" x14ac:dyDescent="0.25"/>
  <cols>
    <col min="1" max="1" width="4.140625" style="4" customWidth="1"/>
    <col min="2" max="2" width="9.140625" style="4"/>
    <col min="3" max="3" width="21.7109375" style="2" customWidth="1"/>
    <col min="4" max="4" width="2.85546875" style="7" customWidth="1"/>
    <col min="5" max="5" width="4" style="4" bestFit="1" customWidth="1"/>
    <col min="6" max="6" width="3.140625" style="4" bestFit="1" customWidth="1"/>
    <col min="7" max="7" width="4" style="4" bestFit="1" customWidth="1"/>
    <col min="8" max="8" width="4.42578125" style="4" customWidth="1"/>
    <col min="9" max="9" width="4.7109375" style="4" customWidth="1"/>
    <col min="10" max="10" width="5.28515625" style="4" customWidth="1"/>
    <col min="11" max="11" width="4" style="4" customWidth="1"/>
    <col min="12" max="12" width="5.7109375" style="4" customWidth="1"/>
    <col min="13" max="13" width="3.85546875" style="4" customWidth="1"/>
    <col min="14" max="14" width="2.85546875" style="4" customWidth="1"/>
    <col min="15" max="15" width="4" style="4" customWidth="1"/>
    <col min="16" max="16" width="4.42578125" style="4" customWidth="1"/>
    <col min="17" max="17" width="6.140625" style="2" customWidth="1"/>
    <col min="18" max="18" width="5" style="2" customWidth="1"/>
    <col min="19" max="19" width="4.42578125" style="2" customWidth="1"/>
    <col min="20" max="20" width="4.42578125" style="2" bestFit="1" customWidth="1"/>
    <col min="21" max="22" width="5.85546875" style="2" customWidth="1"/>
    <col min="23" max="23" width="5.28515625" style="2" customWidth="1"/>
    <col min="24" max="24" width="7" style="2" customWidth="1"/>
    <col min="25" max="25" width="5" style="2" customWidth="1"/>
    <col min="26" max="16384" width="9.140625" style="2"/>
  </cols>
  <sheetData>
    <row r="1" spans="1:28" customFormat="1" ht="27.75" customHeight="1" x14ac:dyDescent="0.4">
      <c r="A1" s="95" t="s">
        <v>204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43"/>
    </row>
    <row r="2" spans="1:28" customFormat="1" ht="18.75" x14ac:dyDescent="0.3">
      <c r="A2" s="125" t="s">
        <v>208</v>
      </c>
      <c r="B2" s="125"/>
      <c r="C2" s="125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5"/>
      <c r="P2" s="125"/>
      <c r="Q2" s="125"/>
      <c r="R2" s="125"/>
      <c r="S2" s="125"/>
      <c r="T2" s="125"/>
      <c r="U2" s="125"/>
      <c r="V2" s="44"/>
    </row>
    <row r="3" spans="1:28" ht="45" customHeight="1" x14ac:dyDescent="0.25">
      <c r="A3" s="127" t="s">
        <v>14</v>
      </c>
      <c r="B3" s="127" t="s">
        <v>156</v>
      </c>
      <c r="C3" s="117" t="s">
        <v>12</v>
      </c>
      <c r="D3" s="130" t="s">
        <v>155</v>
      </c>
      <c r="E3" s="131" t="s">
        <v>174</v>
      </c>
      <c r="F3" s="131"/>
      <c r="G3" s="132" t="s">
        <v>175</v>
      </c>
      <c r="H3" s="132"/>
      <c r="I3" s="133" t="s">
        <v>170</v>
      </c>
      <c r="J3" s="133"/>
      <c r="K3" s="134" t="s">
        <v>171</v>
      </c>
      <c r="L3" s="134"/>
      <c r="M3" s="132" t="s">
        <v>178</v>
      </c>
      <c r="N3" s="132"/>
      <c r="O3" s="135" t="s">
        <v>9</v>
      </c>
      <c r="P3" s="135"/>
      <c r="Q3" s="138" t="s">
        <v>172</v>
      </c>
      <c r="R3" s="138" t="s">
        <v>154</v>
      </c>
      <c r="S3" s="117" t="s">
        <v>13</v>
      </c>
      <c r="T3" s="139" t="s">
        <v>177</v>
      </c>
      <c r="U3" s="132"/>
      <c r="V3" s="136" t="s">
        <v>212</v>
      </c>
      <c r="W3" s="137"/>
      <c r="X3" s="117" t="s">
        <v>173</v>
      </c>
      <c r="Y3" s="59"/>
    </row>
    <row r="4" spans="1:28" ht="27.75" customHeight="1" x14ac:dyDescent="0.25">
      <c r="A4" s="127"/>
      <c r="B4" s="127"/>
      <c r="C4" s="117"/>
      <c r="D4" s="130"/>
      <c r="E4" s="60" t="s">
        <v>153</v>
      </c>
      <c r="F4" s="60" t="s">
        <v>176</v>
      </c>
      <c r="G4" s="60" t="s">
        <v>152</v>
      </c>
      <c r="H4" s="60" t="s">
        <v>176</v>
      </c>
      <c r="I4" s="60" t="s">
        <v>151</v>
      </c>
      <c r="J4" s="60" t="s">
        <v>176</v>
      </c>
      <c r="K4" s="60" t="s">
        <v>57</v>
      </c>
      <c r="L4" s="60" t="s">
        <v>176</v>
      </c>
      <c r="M4" s="60" t="s">
        <v>25</v>
      </c>
      <c r="N4" s="60" t="s">
        <v>176</v>
      </c>
      <c r="O4" s="60" t="s">
        <v>32</v>
      </c>
      <c r="P4" s="60" t="s">
        <v>176</v>
      </c>
      <c r="Q4" s="138"/>
      <c r="R4" s="138"/>
      <c r="S4" s="117"/>
      <c r="T4" s="61" t="s">
        <v>150</v>
      </c>
      <c r="U4" s="61" t="s">
        <v>176</v>
      </c>
      <c r="V4" s="94" t="s">
        <v>211</v>
      </c>
      <c r="W4" s="61" t="s">
        <v>13</v>
      </c>
      <c r="X4" s="117"/>
      <c r="Y4" s="59"/>
    </row>
    <row r="5" spans="1:28" ht="15.75" customHeight="1" x14ac:dyDescent="0.25">
      <c r="A5" s="62">
        <v>1</v>
      </c>
      <c r="B5" s="62" t="s">
        <v>46</v>
      </c>
      <c r="C5" s="63" t="s">
        <v>45</v>
      </c>
      <c r="D5" s="64" t="s">
        <v>15</v>
      </c>
      <c r="E5" s="62">
        <v>92</v>
      </c>
      <c r="F5" s="62" t="s">
        <v>4</v>
      </c>
      <c r="G5" s="62">
        <v>95</v>
      </c>
      <c r="H5" s="62" t="s">
        <v>4</v>
      </c>
      <c r="I5" s="62"/>
      <c r="J5" s="62"/>
      <c r="K5" s="62">
        <v>95</v>
      </c>
      <c r="L5" s="62" t="s">
        <v>4</v>
      </c>
      <c r="M5" s="62">
        <v>100</v>
      </c>
      <c r="N5" s="62" t="s">
        <v>4</v>
      </c>
      <c r="O5" s="62">
        <v>95</v>
      </c>
      <c r="P5" s="62" t="s">
        <v>4</v>
      </c>
      <c r="Q5" s="63">
        <f t="shared" ref="Q5:Q36" si="0">E5+G5+I5+K5+M5+O5</f>
        <v>477</v>
      </c>
      <c r="R5" s="63">
        <v>500</v>
      </c>
      <c r="S5" s="65">
        <f t="shared" ref="S5:S36" si="1">Q5/R5</f>
        <v>0.95399999999999996</v>
      </c>
      <c r="T5" s="63">
        <v>98</v>
      </c>
      <c r="U5" s="63" t="s">
        <v>4</v>
      </c>
      <c r="V5" s="63">
        <f t="shared" ref="V5:V36" si="2">E5+G5+I5+K5+M5+O5+T5-MIN(M5,O5,T5,I5+K5)</f>
        <v>480</v>
      </c>
      <c r="W5" s="66">
        <f t="shared" ref="W5:W36" si="3">V5/500</f>
        <v>0.96</v>
      </c>
      <c r="X5" s="92">
        <f t="shared" ref="X5:X36" si="4">RANK(V5,($V$5:$V$69),0)</f>
        <v>1</v>
      </c>
      <c r="Y5" s="116" t="s">
        <v>213</v>
      </c>
      <c r="Z5" s="51"/>
      <c r="AA5" s="51"/>
      <c r="AB5" s="56"/>
    </row>
    <row r="6" spans="1:28" x14ac:dyDescent="0.25">
      <c r="A6" s="62">
        <v>2</v>
      </c>
      <c r="B6" s="62" t="s">
        <v>105</v>
      </c>
      <c r="C6" s="63" t="s">
        <v>104</v>
      </c>
      <c r="D6" s="64" t="s">
        <v>15</v>
      </c>
      <c r="E6" s="62">
        <v>87</v>
      </c>
      <c r="F6" s="62" t="s">
        <v>7</v>
      </c>
      <c r="G6" s="62">
        <v>96</v>
      </c>
      <c r="H6" s="62" t="s">
        <v>4</v>
      </c>
      <c r="I6" s="62"/>
      <c r="J6" s="62"/>
      <c r="K6" s="62">
        <v>95</v>
      </c>
      <c r="L6" s="62" t="s">
        <v>4</v>
      </c>
      <c r="M6" s="62">
        <v>100</v>
      </c>
      <c r="N6" s="62" t="s">
        <v>4</v>
      </c>
      <c r="O6" s="62">
        <v>96</v>
      </c>
      <c r="P6" s="62" t="s">
        <v>4</v>
      </c>
      <c r="Q6" s="63">
        <f t="shared" si="0"/>
        <v>474</v>
      </c>
      <c r="R6" s="63">
        <v>500</v>
      </c>
      <c r="S6" s="65">
        <f t="shared" si="1"/>
        <v>0.94799999999999995</v>
      </c>
      <c r="T6" s="63">
        <v>97</v>
      </c>
      <c r="U6" s="63" t="s">
        <v>4</v>
      </c>
      <c r="V6" s="63">
        <f t="shared" si="2"/>
        <v>476</v>
      </c>
      <c r="W6" s="66">
        <f t="shared" si="3"/>
        <v>0.95199999999999996</v>
      </c>
      <c r="X6" s="92">
        <f t="shared" si="4"/>
        <v>2</v>
      </c>
      <c r="Y6" s="116"/>
      <c r="Z6" s="51"/>
      <c r="AA6" s="51"/>
      <c r="AB6" s="56"/>
    </row>
    <row r="7" spans="1:28" x14ac:dyDescent="0.25">
      <c r="A7" s="62">
        <v>3</v>
      </c>
      <c r="B7" s="62" t="s">
        <v>109</v>
      </c>
      <c r="C7" s="63" t="s">
        <v>108</v>
      </c>
      <c r="D7" s="64" t="s">
        <v>15</v>
      </c>
      <c r="E7" s="62">
        <v>93</v>
      </c>
      <c r="F7" s="62" t="s">
        <v>4</v>
      </c>
      <c r="G7" s="62">
        <v>90</v>
      </c>
      <c r="H7" s="62" t="s">
        <v>4</v>
      </c>
      <c r="I7" s="62"/>
      <c r="J7" s="62"/>
      <c r="K7" s="62">
        <v>99</v>
      </c>
      <c r="L7" s="62" t="s">
        <v>4</v>
      </c>
      <c r="M7" s="62">
        <v>95</v>
      </c>
      <c r="N7" s="62" t="s">
        <v>4</v>
      </c>
      <c r="O7" s="62">
        <v>91</v>
      </c>
      <c r="P7" s="62" t="s">
        <v>7</v>
      </c>
      <c r="Q7" s="63">
        <f t="shared" si="0"/>
        <v>468</v>
      </c>
      <c r="R7" s="63">
        <v>500</v>
      </c>
      <c r="S7" s="65">
        <f t="shared" si="1"/>
        <v>0.93600000000000005</v>
      </c>
      <c r="T7" s="63">
        <v>99</v>
      </c>
      <c r="U7" s="63" t="s">
        <v>4</v>
      </c>
      <c r="V7" s="63">
        <f t="shared" si="2"/>
        <v>476</v>
      </c>
      <c r="W7" s="66">
        <f t="shared" si="3"/>
        <v>0.95199999999999996</v>
      </c>
      <c r="X7" s="92">
        <f t="shared" si="4"/>
        <v>2</v>
      </c>
      <c r="Y7" s="116"/>
      <c r="Z7" s="51"/>
      <c r="AA7" s="51"/>
      <c r="AB7" s="56"/>
    </row>
    <row r="8" spans="1:28" x14ac:dyDescent="0.25">
      <c r="A8" s="62">
        <v>4</v>
      </c>
      <c r="B8" s="62" t="s">
        <v>54</v>
      </c>
      <c r="C8" s="63" t="s">
        <v>53</v>
      </c>
      <c r="D8" s="64" t="s">
        <v>15</v>
      </c>
      <c r="E8" s="62">
        <v>86</v>
      </c>
      <c r="F8" s="62" t="s">
        <v>7</v>
      </c>
      <c r="G8" s="62">
        <v>95</v>
      </c>
      <c r="H8" s="62" t="s">
        <v>4</v>
      </c>
      <c r="I8" s="62"/>
      <c r="J8" s="62"/>
      <c r="K8" s="62">
        <v>94</v>
      </c>
      <c r="L8" s="62" t="s">
        <v>4</v>
      </c>
      <c r="M8" s="62">
        <v>97</v>
      </c>
      <c r="N8" s="62" t="s">
        <v>4</v>
      </c>
      <c r="O8" s="62">
        <v>95</v>
      </c>
      <c r="P8" s="62" t="s">
        <v>4</v>
      </c>
      <c r="Q8" s="63">
        <f t="shared" si="0"/>
        <v>467</v>
      </c>
      <c r="R8" s="63">
        <v>500</v>
      </c>
      <c r="S8" s="65">
        <f t="shared" si="1"/>
        <v>0.93400000000000005</v>
      </c>
      <c r="T8" s="63">
        <v>99</v>
      </c>
      <c r="U8" s="63" t="s">
        <v>4</v>
      </c>
      <c r="V8" s="63">
        <f t="shared" si="2"/>
        <v>472</v>
      </c>
      <c r="W8" s="66">
        <f t="shared" si="3"/>
        <v>0.94399999999999995</v>
      </c>
      <c r="X8" s="92">
        <f t="shared" si="4"/>
        <v>4</v>
      </c>
      <c r="Y8" s="116"/>
      <c r="Z8" s="51"/>
      <c r="AA8" s="51"/>
      <c r="AB8" s="56"/>
    </row>
    <row r="9" spans="1:28" x14ac:dyDescent="0.25">
      <c r="A9" s="62">
        <v>5</v>
      </c>
      <c r="B9" s="62" t="s">
        <v>139</v>
      </c>
      <c r="C9" s="63" t="s">
        <v>138</v>
      </c>
      <c r="D9" s="64" t="s">
        <v>15</v>
      </c>
      <c r="E9" s="62">
        <v>88</v>
      </c>
      <c r="F9" s="62" t="s">
        <v>7</v>
      </c>
      <c r="G9" s="62">
        <v>90</v>
      </c>
      <c r="H9" s="62" t="s">
        <v>4</v>
      </c>
      <c r="I9" s="62"/>
      <c r="J9" s="62"/>
      <c r="K9" s="62">
        <v>91</v>
      </c>
      <c r="L9" s="62" t="s">
        <v>7</v>
      </c>
      <c r="M9" s="62">
        <v>92</v>
      </c>
      <c r="N9" s="62" t="s">
        <v>4</v>
      </c>
      <c r="O9" s="62">
        <v>87</v>
      </c>
      <c r="P9" s="62" t="s">
        <v>7</v>
      </c>
      <c r="Q9" s="63">
        <f t="shared" si="0"/>
        <v>448</v>
      </c>
      <c r="R9" s="63">
        <v>500</v>
      </c>
      <c r="S9" s="65">
        <f t="shared" si="1"/>
        <v>0.89600000000000002</v>
      </c>
      <c r="T9" s="63">
        <v>99</v>
      </c>
      <c r="U9" s="63" t="s">
        <v>4</v>
      </c>
      <c r="V9" s="63">
        <f t="shared" si="2"/>
        <v>460</v>
      </c>
      <c r="W9" s="66">
        <f t="shared" si="3"/>
        <v>0.92</v>
      </c>
      <c r="X9" s="92">
        <f t="shared" si="4"/>
        <v>5</v>
      </c>
      <c r="Y9" s="116"/>
    </row>
    <row r="10" spans="1:28" x14ac:dyDescent="0.25">
      <c r="A10" s="62">
        <v>6</v>
      </c>
      <c r="B10" s="62" t="s">
        <v>27</v>
      </c>
      <c r="C10" s="63" t="s">
        <v>26</v>
      </c>
      <c r="D10" s="64" t="s">
        <v>15</v>
      </c>
      <c r="E10" s="62">
        <v>85</v>
      </c>
      <c r="F10" s="62" t="s">
        <v>7</v>
      </c>
      <c r="G10" s="62">
        <v>92</v>
      </c>
      <c r="H10" s="62" t="s">
        <v>4</v>
      </c>
      <c r="I10" s="62"/>
      <c r="J10" s="62"/>
      <c r="K10" s="62">
        <v>92</v>
      </c>
      <c r="L10" s="62" t="s">
        <v>4</v>
      </c>
      <c r="M10" s="62">
        <v>92</v>
      </c>
      <c r="N10" s="62" t="s">
        <v>4</v>
      </c>
      <c r="O10" s="62">
        <v>86</v>
      </c>
      <c r="P10" s="62" t="s">
        <v>6</v>
      </c>
      <c r="Q10" s="63">
        <f t="shared" si="0"/>
        <v>447</v>
      </c>
      <c r="R10" s="63">
        <v>500</v>
      </c>
      <c r="S10" s="65">
        <f t="shared" si="1"/>
        <v>0.89400000000000002</v>
      </c>
      <c r="T10" s="63">
        <v>93</v>
      </c>
      <c r="U10" s="63" t="s">
        <v>6</v>
      </c>
      <c r="V10" s="63">
        <f t="shared" si="2"/>
        <v>454</v>
      </c>
      <c r="W10" s="66">
        <f t="shared" si="3"/>
        <v>0.90800000000000003</v>
      </c>
      <c r="X10" s="92">
        <f t="shared" si="4"/>
        <v>6</v>
      </c>
      <c r="Y10" s="116"/>
    </row>
    <row r="11" spans="1:28" x14ac:dyDescent="0.25">
      <c r="A11" s="62">
        <v>7</v>
      </c>
      <c r="B11" s="62" t="s">
        <v>52</v>
      </c>
      <c r="C11" s="63" t="s">
        <v>51</v>
      </c>
      <c r="D11" s="64" t="s">
        <v>15</v>
      </c>
      <c r="E11" s="62">
        <v>84</v>
      </c>
      <c r="F11" s="62" t="s">
        <v>7</v>
      </c>
      <c r="G11" s="62">
        <v>92</v>
      </c>
      <c r="H11" s="62" t="s">
        <v>4</v>
      </c>
      <c r="I11" s="62"/>
      <c r="J11" s="62"/>
      <c r="K11" s="62">
        <v>74</v>
      </c>
      <c r="L11" s="62" t="s">
        <v>6</v>
      </c>
      <c r="M11" s="62">
        <v>90</v>
      </c>
      <c r="N11" s="62" t="s">
        <v>4</v>
      </c>
      <c r="O11" s="62">
        <v>86</v>
      </c>
      <c r="P11" s="62" t="s">
        <v>6</v>
      </c>
      <c r="Q11" s="63">
        <f t="shared" si="0"/>
        <v>426</v>
      </c>
      <c r="R11" s="63">
        <v>500</v>
      </c>
      <c r="S11" s="65">
        <f t="shared" si="1"/>
        <v>0.85199999999999998</v>
      </c>
      <c r="T11" s="63">
        <v>97</v>
      </c>
      <c r="U11" s="63" t="s">
        <v>4</v>
      </c>
      <c r="V11" s="63">
        <f t="shared" si="2"/>
        <v>449</v>
      </c>
      <c r="W11" s="66">
        <f t="shared" si="3"/>
        <v>0.89800000000000002</v>
      </c>
      <c r="X11" s="92">
        <f t="shared" si="4"/>
        <v>7</v>
      </c>
      <c r="Y11" s="116"/>
    </row>
    <row r="12" spans="1:28" x14ac:dyDescent="0.25">
      <c r="A12" s="62">
        <v>8</v>
      </c>
      <c r="B12" s="62" t="s">
        <v>143</v>
      </c>
      <c r="C12" s="63" t="s">
        <v>142</v>
      </c>
      <c r="D12" s="64" t="s">
        <v>15</v>
      </c>
      <c r="E12" s="62">
        <v>83</v>
      </c>
      <c r="F12" s="62" t="s">
        <v>6</v>
      </c>
      <c r="G12" s="62">
        <v>92</v>
      </c>
      <c r="H12" s="62" t="s">
        <v>4</v>
      </c>
      <c r="I12" s="62"/>
      <c r="J12" s="62"/>
      <c r="K12" s="62">
        <v>58</v>
      </c>
      <c r="L12" s="62" t="s">
        <v>5</v>
      </c>
      <c r="M12" s="62">
        <v>84</v>
      </c>
      <c r="N12" s="62" t="s">
        <v>7</v>
      </c>
      <c r="O12" s="62">
        <v>84</v>
      </c>
      <c r="P12" s="62" t="s">
        <v>6</v>
      </c>
      <c r="Q12" s="63">
        <f t="shared" si="0"/>
        <v>401</v>
      </c>
      <c r="R12" s="63">
        <v>500</v>
      </c>
      <c r="S12" s="65">
        <f t="shared" si="1"/>
        <v>0.80200000000000005</v>
      </c>
      <c r="T12" s="63">
        <v>96</v>
      </c>
      <c r="U12" s="63" t="s">
        <v>7</v>
      </c>
      <c r="V12" s="63">
        <f t="shared" si="2"/>
        <v>439</v>
      </c>
      <c r="W12" s="66">
        <f t="shared" si="3"/>
        <v>0.878</v>
      </c>
      <c r="X12" s="92">
        <f t="shared" si="4"/>
        <v>8</v>
      </c>
      <c r="Y12" s="116"/>
    </row>
    <row r="13" spans="1:28" x14ac:dyDescent="0.25">
      <c r="A13" s="62">
        <v>9</v>
      </c>
      <c r="B13" s="62" t="s">
        <v>129</v>
      </c>
      <c r="C13" s="63" t="s">
        <v>128</v>
      </c>
      <c r="D13" s="64" t="s">
        <v>18</v>
      </c>
      <c r="E13" s="62">
        <v>75</v>
      </c>
      <c r="F13" s="62" t="s">
        <v>1</v>
      </c>
      <c r="G13" s="62">
        <v>90</v>
      </c>
      <c r="H13" s="62" t="s">
        <v>4</v>
      </c>
      <c r="I13" s="62">
        <v>60</v>
      </c>
      <c r="J13" s="62" t="s">
        <v>6</v>
      </c>
      <c r="K13" s="62"/>
      <c r="L13" s="62"/>
      <c r="M13" s="62">
        <v>88</v>
      </c>
      <c r="N13" s="62" t="s">
        <v>7</v>
      </c>
      <c r="O13" s="62">
        <v>86</v>
      </c>
      <c r="P13" s="62" t="s">
        <v>6</v>
      </c>
      <c r="Q13" s="63">
        <f t="shared" si="0"/>
        <v>399</v>
      </c>
      <c r="R13" s="63">
        <v>500</v>
      </c>
      <c r="S13" s="65">
        <f t="shared" si="1"/>
        <v>0.79800000000000004</v>
      </c>
      <c r="T13" s="63">
        <v>96</v>
      </c>
      <c r="U13" s="63" t="s">
        <v>7</v>
      </c>
      <c r="V13" s="63">
        <f t="shared" si="2"/>
        <v>435</v>
      </c>
      <c r="W13" s="66">
        <f t="shared" si="3"/>
        <v>0.87</v>
      </c>
      <c r="X13" s="92">
        <f t="shared" si="4"/>
        <v>9</v>
      </c>
      <c r="Y13" s="116"/>
    </row>
    <row r="14" spans="1:28" x14ac:dyDescent="0.25">
      <c r="A14" s="62">
        <v>10</v>
      </c>
      <c r="B14" s="62" t="s">
        <v>63</v>
      </c>
      <c r="C14" s="63" t="s">
        <v>62</v>
      </c>
      <c r="D14" s="64" t="s">
        <v>18</v>
      </c>
      <c r="E14" s="62">
        <v>71</v>
      </c>
      <c r="F14" s="62" t="s">
        <v>5</v>
      </c>
      <c r="G14" s="62">
        <v>94</v>
      </c>
      <c r="H14" s="62" t="s">
        <v>4</v>
      </c>
      <c r="I14" s="62">
        <v>83</v>
      </c>
      <c r="J14" s="62" t="s">
        <v>4</v>
      </c>
      <c r="K14" s="62"/>
      <c r="L14" s="62"/>
      <c r="M14" s="62">
        <v>90</v>
      </c>
      <c r="N14" s="62" t="s">
        <v>4</v>
      </c>
      <c r="O14" s="62">
        <v>90</v>
      </c>
      <c r="P14" s="62" t="s">
        <v>7</v>
      </c>
      <c r="Q14" s="63">
        <f t="shared" si="0"/>
        <v>428</v>
      </c>
      <c r="R14" s="63">
        <v>500</v>
      </c>
      <c r="S14" s="65">
        <f t="shared" si="1"/>
        <v>0.85599999999999998</v>
      </c>
      <c r="T14" s="63">
        <v>89</v>
      </c>
      <c r="U14" s="63" t="s">
        <v>1</v>
      </c>
      <c r="V14" s="63">
        <f t="shared" si="2"/>
        <v>434</v>
      </c>
      <c r="W14" s="66">
        <f t="shared" si="3"/>
        <v>0.86799999999999999</v>
      </c>
      <c r="X14" s="92">
        <f t="shared" si="4"/>
        <v>10</v>
      </c>
      <c r="Y14" s="116"/>
    </row>
    <row r="15" spans="1:28" x14ac:dyDescent="0.25">
      <c r="A15" s="62">
        <v>11</v>
      </c>
      <c r="B15" s="62" t="s">
        <v>123</v>
      </c>
      <c r="C15" s="63" t="s">
        <v>122</v>
      </c>
      <c r="D15" s="64" t="s">
        <v>18</v>
      </c>
      <c r="E15" s="62">
        <v>74</v>
      </c>
      <c r="F15" s="62" t="s">
        <v>1</v>
      </c>
      <c r="G15" s="62">
        <v>93</v>
      </c>
      <c r="H15" s="62" t="s">
        <v>4</v>
      </c>
      <c r="I15" s="62"/>
      <c r="J15" s="62"/>
      <c r="K15" s="62">
        <v>61</v>
      </c>
      <c r="L15" s="62" t="s">
        <v>5</v>
      </c>
      <c r="M15" s="62">
        <v>80</v>
      </c>
      <c r="N15" s="62" t="s">
        <v>7</v>
      </c>
      <c r="O15" s="62">
        <v>86</v>
      </c>
      <c r="P15" s="62" t="s">
        <v>6</v>
      </c>
      <c r="Q15" s="63">
        <f t="shared" si="0"/>
        <v>394</v>
      </c>
      <c r="R15" s="63">
        <v>500</v>
      </c>
      <c r="S15" s="65">
        <f t="shared" si="1"/>
        <v>0.78800000000000003</v>
      </c>
      <c r="T15" s="63">
        <v>94</v>
      </c>
      <c r="U15" s="63" t="s">
        <v>7</v>
      </c>
      <c r="V15" s="63">
        <f t="shared" si="2"/>
        <v>427</v>
      </c>
      <c r="W15" s="66">
        <f t="shared" si="3"/>
        <v>0.85399999999999998</v>
      </c>
      <c r="X15" s="92">
        <f t="shared" si="4"/>
        <v>11</v>
      </c>
      <c r="Y15" s="116"/>
    </row>
    <row r="16" spans="1:28" x14ac:dyDescent="0.25">
      <c r="A16" s="62">
        <v>12</v>
      </c>
      <c r="B16" s="62" t="s">
        <v>73</v>
      </c>
      <c r="C16" s="63" t="s">
        <v>72</v>
      </c>
      <c r="D16" s="64" t="s">
        <v>18</v>
      </c>
      <c r="E16" s="62">
        <v>74</v>
      </c>
      <c r="F16" s="62" t="s">
        <v>1</v>
      </c>
      <c r="G16" s="62">
        <v>86</v>
      </c>
      <c r="H16" s="62" t="s">
        <v>7</v>
      </c>
      <c r="I16" s="62">
        <v>76</v>
      </c>
      <c r="J16" s="62" t="s">
        <v>7</v>
      </c>
      <c r="K16" s="62"/>
      <c r="L16" s="62"/>
      <c r="M16" s="62">
        <v>81</v>
      </c>
      <c r="N16" s="62" t="s">
        <v>7</v>
      </c>
      <c r="O16" s="62">
        <v>91</v>
      </c>
      <c r="P16" s="62" t="s">
        <v>7</v>
      </c>
      <c r="Q16" s="63">
        <f t="shared" si="0"/>
        <v>408</v>
      </c>
      <c r="R16" s="63">
        <v>500</v>
      </c>
      <c r="S16" s="65">
        <f t="shared" si="1"/>
        <v>0.81599999999999995</v>
      </c>
      <c r="T16" s="63">
        <v>91</v>
      </c>
      <c r="U16" s="63" t="s">
        <v>6</v>
      </c>
      <c r="V16" s="63">
        <f t="shared" si="2"/>
        <v>423</v>
      </c>
      <c r="W16" s="66">
        <f t="shared" si="3"/>
        <v>0.84599999999999997</v>
      </c>
      <c r="X16" s="92">
        <f t="shared" si="4"/>
        <v>12</v>
      </c>
      <c r="Y16" s="116"/>
    </row>
    <row r="17" spans="1:25" x14ac:dyDescent="0.25">
      <c r="A17" s="62">
        <v>13</v>
      </c>
      <c r="B17" s="62" t="s">
        <v>75</v>
      </c>
      <c r="C17" s="63" t="s">
        <v>74</v>
      </c>
      <c r="D17" s="64" t="s">
        <v>18</v>
      </c>
      <c r="E17" s="62">
        <v>78</v>
      </c>
      <c r="F17" s="62" t="s">
        <v>6</v>
      </c>
      <c r="G17" s="62">
        <v>86</v>
      </c>
      <c r="H17" s="62" t="s">
        <v>7</v>
      </c>
      <c r="I17" s="62">
        <v>82</v>
      </c>
      <c r="J17" s="62" t="s">
        <v>4</v>
      </c>
      <c r="K17" s="62"/>
      <c r="L17" s="62"/>
      <c r="M17" s="62">
        <v>84</v>
      </c>
      <c r="N17" s="62" t="s">
        <v>7</v>
      </c>
      <c r="O17" s="62">
        <v>88</v>
      </c>
      <c r="P17" s="62" t="s">
        <v>7</v>
      </c>
      <c r="Q17" s="63">
        <f t="shared" si="0"/>
        <v>418</v>
      </c>
      <c r="R17" s="63">
        <v>500</v>
      </c>
      <c r="S17" s="65">
        <f t="shared" si="1"/>
        <v>0.83599999999999997</v>
      </c>
      <c r="T17" s="63">
        <v>75</v>
      </c>
      <c r="U17" s="63" t="s">
        <v>2</v>
      </c>
      <c r="V17" s="63">
        <f t="shared" si="2"/>
        <v>418</v>
      </c>
      <c r="W17" s="66">
        <f t="shared" si="3"/>
        <v>0.83599999999999997</v>
      </c>
      <c r="X17" s="92">
        <f t="shared" si="4"/>
        <v>13</v>
      </c>
      <c r="Y17" s="116"/>
    </row>
    <row r="18" spans="1:25" x14ac:dyDescent="0.25">
      <c r="A18" s="62">
        <v>14</v>
      </c>
      <c r="B18" s="62" t="s">
        <v>24</v>
      </c>
      <c r="C18" s="63" t="s">
        <v>23</v>
      </c>
      <c r="D18" s="64" t="s">
        <v>18</v>
      </c>
      <c r="E18" s="62">
        <v>73</v>
      </c>
      <c r="F18" s="62" t="s">
        <v>1</v>
      </c>
      <c r="G18" s="62">
        <v>90</v>
      </c>
      <c r="H18" s="62" t="s">
        <v>4</v>
      </c>
      <c r="I18" s="62">
        <v>60</v>
      </c>
      <c r="J18" s="62" t="s">
        <v>6</v>
      </c>
      <c r="K18" s="62"/>
      <c r="L18" s="62"/>
      <c r="M18" s="62">
        <v>68</v>
      </c>
      <c r="N18" s="62" t="s">
        <v>1</v>
      </c>
      <c r="O18" s="62">
        <v>94</v>
      </c>
      <c r="P18" s="62" t="s">
        <v>4</v>
      </c>
      <c r="Q18" s="63">
        <f t="shared" si="0"/>
        <v>385</v>
      </c>
      <c r="R18" s="63">
        <v>500</v>
      </c>
      <c r="S18" s="65">
        <f t="shared" si="1"/>
        <v>0.77</v>
      </c>
      <c r="T18" s="63">
        <v>93</v>
      </c>
      <c r="U18" s="63" t="s">
        <v>6</v>
      </c>
      <c r="V18" s="63">
        <f t="shared" si="2"/>
        <v>418</v>
      </c>
      <c r="W18" s="66">
        <f t="shared" si="3"/>
        <v>0.83599999999999997</v>
      </c>
      <c r="X18" s="92">
        <f t="shared" si="4"/>
        <v>13</v>
      </c>
      <c r="Y18" s="116"/>
    </row>
    <row r="19" spans="1:25" x14ac:dyDescent="0.25">
      <c r="A19" s="62">
        <v>15</v>
      </c>
      <c r="B19" s="62" t="s">
        <v>87</v>
      </c>
      <c r="C19" s="63" t="s">
        <v>86</v>
      </c>
      <c r="D19" s="64" t="s">
        <v>15</v>
      </c>
      <c r="E19" s="62">
        <v>68</v>
      </c>
      <c r="F19" s="62" t="s">
        <v>5</v>
      </c>
      <c r="G19" s="62">
        <v>82</v>
      </c>
      <c r="H19" s="62" t="s">
        <v>6</v>
      </c>
      <c r="I19" s="62">
        <v>78</v>
      </c>
      <c r="J19" s="62" t="s">
        <v>4</v>
      </c>
      <c r="K19" s="62"/>
      <c r="L19" s="62"/>
      <c r="M19" s="62">
        <v>85</v>
      </c>
      <c r="N19" s="62" t="s">
        <v>7</v>
      </c>
      <c r="O19" s="62">
        <v>90</v>
      </c>
      <c r="P19" s="62" t="s">
        <v>7</v>
      </c>
      <c r="Q19" s="63">
        <f t="shared" si="0"/>
        <v>403</v>
      </c>
      <c r="R19" s="63">
        <v>500</v>
      </c>
      <c r="S19" s="65">
        <f t="shared" si="1"/>
        <v>0.80600000000000005</v>
      </c>
      <c r="T19" s="63">
        <v>86</v>
      </c>
      <c r="U19" s="63" t="s">
        <v>5</v>
      </c>
      <c r="V19" s="63">
        <f t="shared" si="2"/>
        <v>411</v>
      </c>
      <c r="W19" s="66">
        <f t="shared" si="3"/>
        <v>0.82199999999999995</v>
      </c>
      <c r="X19" s="92">
        <f t="shared" si="4"/>
        <v>15</v>
      </c>
      <c r="Y19" s="116"/>
    </row>
    <row r="20" spans="1:25" x14ac:dyDescent="0.25">
      <c r="A20" s="62">
        <v>16</v>
      </c>
      <c r="B20" s="62" t="s">
        <v>97</v>
      </c>
      <c r="C20" s="63" t="s">
        <v>96</v>
      </c>
      <c r="D20" s="64" t="s">
        <v>15</v>
      </c>
      <c r="E20" s="62">
        <v>82</v>
      </c>
      <c r="F20" s="62" t="s">
        <v>6</v>
      </c>
      <c r="G20" s="62">
        <v>89</v>
      </c>
      <c r="H20" s="62" t="s">
        <v>7</v>
      </c>
      <c r="I20" s="62"/>
      <c r="J20" s="62"/>
      <c r="K20" s="62">
        <v>61</v>
      </c>
      <c r="L20" s="62" t="s">
        <v>5</v>
      </c>
      <c r="M20" s="62">
        <v>72</v>
      </c>
      <c r="N20" s="62" t="s">
        <v>6</v>
      </c>
      <c r="O20" s="62">
        <v>78</v>
      </c>
      <c r="P20" s="62" t="s">
        <v>1</v>
      </c>
      <c r="Q20" s="63">
        <f t="shared" si="0"/>
        <v>382</v>
      </c>
      <c r="R20" s="63">
        <v>500</v>
      </c>
      <c r="S20" s="65">
        <f t="shared" si="1"/>
        <v>0.76400000000000001</v>
      </c>
      <c r="T20" s="63">
        <v>88</v>
      </c>
      <c r="U20" s="63" t="s">
        <v>1</v>
      </c>
      <c r="V20" s="63">
        <f t="shared" si="2"/>
        <v>409</v>
      </c>
      <c r="W20" s="66">
        <f t="shared" si="3"/>
        <v>0.81799999999999995</v>
      </c>
      <c r="X20" s="92">
        <f t="shared" si="4"/>
        <v>16</v>
      </c>
      <c r="Y20" s="116"/>
    </row>
    <row r="21" spans="1:25" x14ac:dyDescent="0.25">
      <c r="A21" s="62">
        <v>17</v>
      </c>
      <c r="B21" s="62" t="s">
        <v>20</v>
      </c>
      <c r="C21" s="63" t="s">
        <v>19</v>
      </c>
      <c r="D21" s="64" t="s">
        <v>18</v>
      </c>
      <c r="E21" s="62">
        <v>75</v>
      </c>
      <c r="F21" s="62" t="s">
        <v>1</v>
      </c>
      <c r="G21" s="62">
        <v>89</v>
      </c>
      <c r="H21" s="62" t="s">
        <v>7</v>
      </c>
      <c r="I21" s="62">
        <v>57</v>
      </c>
      <c r="J21" s="62" t="s">
        <v>6</v>
      </c>
      <c r="K21" s="62"/>
      <c r="L21" s="62"/>
      <c r="M21" s="62">
        <v>74</v>
      </c>
      <c r="N21" s="62" t="s">
        <v>6</v>
      </c>
      <c r="O21" s="62">
        <v>82</v>
      </c>
      <c r="P21" s="62" t="s">
        <v>6</v>
      </c>
      <c r="Q21" s="63">
        <f t="shared" si="0"/>
        <v>377</v>
      </c>
      <c r="R21" s="63">
        <v>500</v>
      </c>
      <c r="S21" s="65">
        <f t="shared" si="1"/>
        <v>0.754</v>
      </c>
      <c r="T21" s="63">
        <v>88</v>
      </c>
      <c r="U21" s="63" t="s">
        <v>1</v>
      </c>
      <c r="V21" s="63">
        <f t="shared" si="2"/>
        <v>408</v>
      </c>
      <c r="W21" s="66">
        <f t="shared" si="3"/>
        <v>0.81599999999999995</v>
      </c>
      <c r="X21" s="92">
        <f t="shared" si="4"/>
        <v>17</v>
      </c>
      <c r="Y21" s="116"/>
    </row>
    <row r="22" spans="1:25" x14ac:dyDescent="0.25">
      <c r="A22" s="62">
        <v>18</v>
      </c>
      <c r="B22" s="62" t="s">
        <v>81</v>
      </c>
      <c r="C22" s="63" t="s">
        <v>80</v>
      </c>
      <c r="D22" s="64" t="s">
        <v>18</v>
      </c>
      <c r="E22" s="62">
        <v>70</v>
      </c>
      <c r="F22" s="62" t="s">
        <v>5</v>
      </c>
      <c r="G22" s="62">
        <v>85</v>
      </c>
      <c r="H22" s="62" t="s">
        <v>7</v>
      </c>
      <c r="I22" s="62"/>
      <c r="J22" s="62"/>
      <c r="K22" s="62">
        <v>42</v>
      </c>
      <c r="L22" s="62" t="s">
        <v>2</v>
      </c>
      <c r="M22" s="62">
        <v>77</v>
      </c>
      <c r="N22" s="62" t="s">
        <v>6</v>
      </c>
      <c r="O22" s="62">
        <v>89</v>
      </c>
      <c r="P22" s="62" t="s">
        <v>7</v>
      </c>
      <c r="Q22" s="63">
        <f t="shared" si="0"/>
        <v>363</v>
      </c>
      <c r="R22" s="63">
        <v>500</v>
      </c>
      <c r="S22" s="65">
        <f t="shared" si="1"/>
        <v>0.72599999999999998</v>
      </c>
      <c r="T22" s="63">
        <v>86</v>
      </c>
      <c r="U22" s="63" t="s">
        <v>5</v>
      </c>
      <c r="V22" s="63">
        <f t="shared" si="2"/>
        <v>407</v>
      </c>
      <c r="W22" s="66">
        <f t="shared" si="3"/>
        <v>0.81399999999999995</v>
      </c>
      <c r="X22" s="92">
        <f t="shared" si="4"/>
        <v>18</v>
      </c>
      <c r="Y22" s="116"/>
    </row>
    <row r="23" spans="1:25" x14ac:dyDescent="0.25">
      <c r="A23" s="62">
        <v>19</v>
      </c>
      <c r="B23" s="62" t="s">
        <v>145</v>
      </c>
      <c r="C23" s="63" t="s">
        <v>144</v>
      </c>
      <c r="D23" s="64" t="s">
        <v>15</v>
      </c>
      <c r="E23" s="62">
        <v>82</v>
      </c>
      <c r="F23" s="62" t="s">
        <v>6</v>
      </c>
      <c r="G23" s="62">
        <v>81</v>
      </c>
      <c r="H23" s="62" t="s">
        <v>6</v>
      </c>
      <c r="I23" s="62"/>
      <c r="J23" s="62"/>
      <c r="K23" s="62">
        <v>55</v>
      </c>
      <c r="L23" s="62" t="s">
        <v>5</v>
      </c>
      <c r="M23" s="62">
        <v>69</v>
      </c>
      <c r="N23" s="62" t="s">
        <v>1</v>
      </c>
      <c r="O23" s="62">
        <v>80</v>
      </c>
      <c r="P23" s="62" t="s">
        <v>1</v>
      </c>
      <c r="Q23" s="63">
        <f t="shared" si="0"/>
        <v>367</v>
      </c>
      <c r="R23" s="63">
        <v>500</v>
      </c>
      <c r="S23" s="65">
        <f t="shared" si="1"/>
        <v>0.73399999999999999</v>
      </c>
      <c r="T23" s="63">
        <v>89</v>
      </c>
      <c r="U23" s="63" t="s">
        <v>1</v>
      </c>
      <c r="V23" s="63">
        <f t="shared" si="2"/>
        <v>401</v>
      </c>
      <c r="W23" s="66">
        <f t="shared" si="3"/>
        <v>0.80200000000000005</v>
      </c>
      <c r="X23" s="92">
        <f t="shared" si="4"/>
        <v>19</v>
      </c>
      <c r="Y23" s="59"/>
    </row>
    <row r="24" spans="1:25" x14ac:dyDescent="0.25">
      <c r="A24" s="62">
        <v>20</v>
      </c>
      <c r="B24" s="62" t="s">
        <v>42</v>
      </c>
      <c r="C24" s="63" t="s">
        <v>41</v>
      </c>
      <c r="D24" s="64" t="s">
        <v>15</v>
      </c>
      <c r="E24" s="62">
        <v>72</v>
      </c>
      <c r="F24" s="62" t="s">
        <v>1</v>
      </c>
      <c r="G24" s="62">
        <v>85</v>
      </c>
      <c r="H24" s="62" t="s">
        <v>7</v>
      </c>
      <c r="I24" s="62"/>
      <c r="J24" s="62"/>
      <c r="K24" s="62">
        <v>73</v>
      </c>
      <c r="L24" s="62" t="s">
        <v>6</v>
      </c>
      <c r="M24" s="62">
        <v>72</v>
      </c>
      <c r="N24" s="62" t="s">
        <v>6</v>
      </c>
      <c r="O24" s="62">
        <v>84</v>
      </c>
      <c r="P24" s="62" t="s">
        <v>6</v>
      </c>
      <c r="Q24" s="63">
        <f t="shared" si="0"/>
        <v>386</v>
      </c>
      <c r="R24" s="63">
        <v>500</v>
      </c>
      <c r="S24" s="65">
        <f t="shared" si="1"/>
        <v>0.77200000000000002</v>
      </c>
      <c r="T24" s="63">
        <v>85</v>
      </c>
      <c r="U24" s="63" t="s">
        <v>5</v>
      </c>
      <c r="V24" s="63">
        <f t="shared" si="2"/>
        <v>399</v>
      </c>
      <c r="W24" s="66">
        <f t="shared" si="3"/>
        <v>0.79800000000000004</v>
      </c>
      <c r="X24" s="92">
        <f t="shared" si="4"/>
        <v>20</v>
      </c>
      <c r="Y24" s="59"/>
    </row>
    <row r="25" spans="1:25" x14ac:dyDescent="0.25">
      <c r="A25" s="62">
        <v>21</v>
      </c>
      <c r="B25" s="62" t="s">
        <v>71</v>
      </c>
      <c r="C25" s="63" t="s">
        <v>70</v>
      </c>
      <c r="D25" s="64" t="s">
        <v>18</v>
      </c>
      <c r="E25" s="62">
        <v>80</v>
      </c>
      <c r="F25" s="62" t="s">
        <v>6</v>
      </c>
      <c r="G25" s="62">
        <v>87</v>
      </c>
      <c r="H25" s="62" t="s">
        <v>7</v>
      </c>
      <c r="I25" s="62"/>
      <c r="J25" s="62"/>
      <c r="K25" s="62">
        <v>66</v>
      </c>
      <c r="L25" s="62" t="s">
        <v>1</v>
      </c>
      <c r="M25" s="62">
        <v>71</v>
      </c>
      <c r="N25" s="62" t="s">
        <v>6</v>
      </c>
      <c r="O25" s="62">
        <v>69</v>
      </c>
      <c r="P25" s="62" t="s">
        <v>5</v>
      </c>
      <c r="Q25" s="63">
        <f t="shared" si="0"/>
        <v>373</v>
      </c>
      <c r="R25" s="63">
        <v>500</v>
      </c>
      <c r="S25" s="65">
        <f t="shared" si="1"/>
        <v>0.746</v>
      </c>
      <c r="T25" s="63">
        <v>88</v>
      </c>
      <c r="U25" s="63" t="s">
        <v>1</v>
      </c>
      <c r="V25" s="63">
        <f t="shared" si="2"/>
        <v>395</v>
      </c>
      <c r="W25" s="66">
        <f t="shared" si="3"/>
        <v>0.79</v>
      </c>
      <c r="X25" s="92">
        <f t="shared" si="4"/>
        <v>21</v>
      </c>
      <c r="Y25" s="59"/>
    </row>
    <row r="26" spans="1:25" x14ac:dyDescent="0.25">
      <c r="A26" s="62">
        <v>22</v>
      </c>
      <c r="B26" s="62" t="s">
        <v>91</v>
      </c>
      <c r="C26" s="63" t="s">
        <v>90</v>
      </c>
      <c r="D26" s="64" t="s">
        <v>18</v>
      </c>
      <c r="E26" s="62">
        <v>85</v>
      </c>
      <c r="F26" s="62" t="s">
        <v>7</v>
      </c>
      <c r="G26" s="62">
        <v>89</v>
      </c>
      <c r="H26" s="62" t="s">
        <v>7</v>
      </c>
      <c r="I26" s="62"/>
      <c r="J26" s="62"/>
      <c r="K26" s="62">
        <v>42</v>
      </c>
      <c r="L26" s="62" t="s">
        <v>2</v>
      </c>
      <c r="M26" s="62">
        <v>53</v>
      </c>
      <c r="N26" s="62" t="s">
        <v>5</v>
      </c>
      <c r="O26" s="62">
        <v>69</v>
      </c>
      <c r="P26" s="62" t="s">
        <v>5</v>
      </c>
      <c r="Q26" s="63">
        <f t="shared" si="0"/>
        <v>338</v>
      </c>
      <c r="R26" s="63">
        <v>500</v>
      </c>
      <c r="S26" s="65">
        <f t="shared" si="1"/>
        <v>0.67600000000000005</v>
      </c>
      <c r="T26" s="63">
        <v>86</v>
      </c>
      <c r="U26" s="63" t="s">
        <v>5</v>
      </c>
      <c r="V26" s="63">
        <f t="shared" si="2"/>
        <v>382</v>
      </c>
      <c r="W26" s="66">
        <f t="shared" si="3"/>
        <v>0.76400000000000001</v>
      </c>
      <c r="X26" s="92">
        <f t="shared" si="4"/>
        <v>22</v>
      </c>
      <c r="Y26" s="59"/>
    </row>
    <row r="27" spans="1:25" x14ac:dyDescent="0.25">
      <c r="A27" s="62">
        <v>23</v>
      </c>
      <c r="B27" s="62" t="s">
        <v>93</v>
      </c>
      <c r="C27" s="63" t="s">
        <v>92</v>
      </c>
      <c r="D27" s="64" t="s">
        <v>15</v>
      </c>
      <c r="E27" s="62">
        <v>64</v>
      </c>
      <c r="F27" s="62" t="s">
        <v>0</v>
      </c>
      <c r="G27" s="62">
        <v>85</v>
      </c>
      <c r="H27" s="62" t="s">
        <v>7</v>
      </c>
      <c r="I27" s="62"/>
      <c r="J27" s="62"/>
      <c r="K27" s="62">
        <v>59</v>
      </c>
      <c r="L27" s="62" t="s">
        <v>5</v>
      </c>
      <c r="M27" s="62">
        <v>70</v>
      </c>
      <c r="N27" s="62" t="s">
        <v>1</v>
      </c>
      <c r="O27" s="62">
        <v>82</v>
      </c>
      <c r="P27" s="62" t="s">
        <v>6</v>
      </c>
      <c r="Q27" s="63">
        <f t="shared" si="0"/>
        <v>360</v>
      </c>
      <c r="R27" s="63">
        <v>500</v>
      </c>
      <c r="S27" s="65">
        <f t="shared" si="1"/>
        <v>0.72</v>
      </c>
      <c r="T27" s="63">
        <v>79</v>
      </c>
      <c r="U27" s="63" t="s">
        <v>0</v>
      </c>
      <c r="V27" s="63">
        <f t="shared" si="2"/>
        <v>380</v>
      </c>
      <c r="W27" s="66">
        <f t="shared" si="3"/>
        <v>0.76</v>
      </c>
      <c r="X27" s="92">
        <f t="shared" si="4"/>
        <v>23</v>
      </c>
      <c r="Y27" s="59"/>
    </row>
    <row r="28" spans="1:25" x14ac:dyDescent="0.25">
      <c r="A28" s="62">
        <v>24</v>
      </c>
      <c r="B28" s="62" t="s">
        <v>34</v>
      </c>
      <c r="C28" s="63" t="s">
        <v>33</v>
      </c>
      <c r="D28" s="64" t="s">
        <v>15</v>
      </c>
      <c r="E28" s="62">
        <v>71</v>
      </c>
      <c r="F28" s="62" t="s">
        <v>5</v>
      </c>
      <c r="G28" s="62">
        <v>87</v>
      </c>
      <c r="H28" s="62" t="s">
        <v>7</v>
      </c>
      <c r="I28" s="62"/>
      <c r="J28" s="62"/>
      <c r="K28" s="62">
        <v>63</v>
      </c>
      <c r="L28" s="62" t="s">
        <v>5</v>
      </c>
      <c r="M28" s="62">
        <v>59</v>
      </c>
      <c r="N28" s="62" t="s">
        <v>5</v>
      </c>
      <c r="O28" s="62">
        <v>80</v>
      </c>
      <c r="P28" s="62" t="s">
        <v>1</v>
      </c>
      <c r="Q28" s="63">
        <f t="shared" si="0"/>
        <v>360</v>
      </c>
      <c r="R28" s="63">
        <v>500</v>
      </c>
      <c r="S28" s="65">
        <f t="shared" si="1"/>
        <v>0.72</v>
      </c>
      <c r="T28" s="63">
        <v>78</v>
      </c>
      <c r="U28" s="63" t="s">
        <v>0</v>
      </c>
      <c r="V28" s="63">
        <f t="shared" si="2"/>
        <v>379</v>
      </c>
      <c r="W28" s="66">
        <f t="shared" si="3"/>
        <v>0.75800000000000001</v>
      </c>
      <c r="X28" s="92">
        <f t="shared" si="4"/>
        <v>24</v>
      </c>
      <c r="Y28" s="59"/>
    </row>
    <row r="29" spans="1:25" x14ac:dyDescent="0.25">
      <c r="A29" s="62">
        <v>25</v>
      </c>
      <c r="B29" s="62" t="s">
        <v>125</v>
      </c>
      <c r="C29" s="63" t="s">
        <v>124</v>
      </c>
      <c r="D29" s="64" t="s">
        <v>18</v>
      </c>
      <c r="E29" s="62">
        <v>77</v>
      </c>
      <c r="F29" s="62" t="s">
        <v>1</v>
      </c>
      <c r="G29" s="62">
        <v>86</v>
      </c>
      <c r="H29" s="62" t="s">
        <v>7</v>
      </c>
      <c r="I29" s="62">
        <v>55</v>
      </c>
      <c r="J29" s="62" t="s">
        <v>6</v>
      </c>
      <c r="K29" s="62"/>
      <c r="L29" s="62"/>
      <c r="M29" s="62">
        <v>69</v>
      </c>
      <c r="N29" s="62" t="s">
        <v>1</v>
      </c>
      <c r="O29" s="62">
        <v>58</v>
      </c>
      <c r="P29" s="62" t="s">
        <v>0</v>
      </c>
      <c r="Q29" s="63">
        <f t="shared" si="0"/>
        <v>345</v>
      </c>
      <c r="R29" s="63">
        <v>500</v>
      </c>
      <c r="S29" s="65">
        <f t="shared" si="1"/>
        <v>0.69</v>
      </c>
      <c r="T29" s="63">
        <v>87</v>
      </c>
      <c r="U29" s="63" t="s">
        <v>1</v>
      </c>
      <c r="V29" s="63">
        <f t="shared" si="2"/>
        <v>377</v>
      </c>
      <c r="W29" s="66">
        <f t="shared" si="3"/>
        <v>0.754</v>
      </c>
      <c r="X29" s="92">
        <f t="shared" si="4"/>
        <v>25</v>
      </c>
      <c r="Y29" s="116" t="s">
        <v>213</v>
      </c>
    </row>
    <row r="30" spans="1:25" x14ac:dyDescent="0.25">
      <c r="A30" s="62">
        <v>26</v>
      </c>
      <c r="B30" s="62" t="s">
        <v>22</v>
      </c>
      <c r="C30" s="63" t="s">
        <v>21</v>
      </c>
      <c r="D30" s="64" t="s">
        <v>15</v>
      </c>
      <c r="E30" s="62">
        <v>72</v>
      </c>
      <c r="F30" s="62" t="s">
        <v>1</v>
      </c>
      <c r="G30" s="62">
        <v>78</v>
      </c>
      <c r="H30" s="62" t="s">
        <v>1</v>
      </c>
      <c r="I30" s="62"/>
      <c r="J30" s="62"/>
      <c r="K30" s="62">
        <v>59</v>
      </c>
      <c r="L30" s="62" t="s">
        <v>5</v>
      </c>
      <c r="M30" s="62">
        <v>68</v>
      </c>
      <c r="N30" s="62" t="s">
        <v>1</v>
      </c>
      <c r="O30" s="62">
        <v>73</v>
      </c>
      <c r="P30" s="62" t="s">
        <v>1</v>
      </c>
      <c r="Q30" s="63">
        <f t="shared" si="0"/>
        <v>350</v>
      </c>
      <c r="R30" s="63">
        <v>500</v>
      </c>
      <c r="S30" s="65">
        <f t="shared" si="1"/>
        <v>0.7</v>
      </c>
      <c r="T30" s="63">
        <v>85</v>
      </c>
      <c r="U30" s="63" t="s">
        <v>5</v>
      </c>
      <c r="V30" s="63">
        <f t="shared" si="2"/>
        <v>376</v>
      </c>
      <c r="W30" s="66">
        <f t="shared" si="3"/>
        <v>0.752</v>
      </c>
      <c r="X30" s="92">
        <f t="shared" si="4"/>
        <v>26</v>
      </c>
      <c r="Y30" s="116"/>
    </row>
    <row r="31" spans="1:25" x14ac:dyDescent="0.25">
      <c r="A31" s="62">
        <v>27</v>
      </c>
      <c r="B31" s="62" t="s">
        <v>31</v>
      </c>
      <c r="C31" s="63" t="s">
        <v>30</v>
      </c>
      <c r="D31" s="64" t="s">
        <v>15</v>
      </c>
      <c r="E31" s="62">
        <v>56</v>
      </c>
      <c r="F31" s="62" t="s">
        <v>2</v>
      </c>
      <c r="G31" s="62">
        <v>77</v>
      </c>
      <c r="H31" s="62" t="s">
        <v>1</v>
      </c>
      <c r="I31" s="62">
        <v>80</v>
      </c>
      <c r="J31" s="62" t="s">
        <v>4</v>
      </c>
      <c r="K31" s="62"/>
      <c r="L31" s="62"/>
      <c r="M31" s="62">
        <v>71</v>
      </c>
      <c r="N31" s="62" t="s">
        <v>6</v>
      </c>
      <c r="O31" s="62">
        <v>89</v>
      </c>
      <c r="P31" s="62" t="s">
        <v>7</v>
      </c>
      <c r="Q31" s="63">
        <f t="shared" si="0"/>
        <v>373</v>
      </c>
      <c r="R31" s="63">
        <v>500</v>
      </c>
      <c r="S31" s="65">
        <f t="shared" si="1"/>
        <v>0.746</v>
      </c>
      <c r="T31" s="63">
        <v>72</v>
      </c>
      <c r="U31" s="63" t="s">
        <v>2</v>
      </c>
      <c r="V31" s="63">
        <f t="shared" si="2"/>
        <v>374</v>
      </c>
      <c r="W31" s="66">
        <f t="shared" si="3"/>
        <v>0.748</v>
      </c>
      <c r="X31" s="92">
        <f t="shared" si="4"/>
        <v>27</v>
      </c>
      <c r="Y31" s="116"/>
    </row>
    <row r="32" spans="1:25" x14ac:dyDescent="0.25">
      <c r="A32" s="62">
        <v>28</v>
      </c>
      <c r="B32" s="62" t="s">
        <v>61</v>
      </c>
      <c r="C32" s="63" t="s">
        <v>60</v>
      </c>
      <c r="D32" s="64" t="s">
        <v>18</v>
      </c>
      <c r="E32" s="62">
        <v>80</v>
      </c>
      <c r="F32" s="62" t="s">
        <v>6</v>
      </c>
      <c r="G32" s="62">
        <v>84</v>
      </c>
      <c r="H32" s="62" t="s">
        <v>6</v>
      </c>
      <c r="I32" s="62"/>
      <c r="J32" s="62"/>
      <c r="K32" s="62">
        <v>50</v>
      </c>
      <c r="L32" s="62" t="s">
        <v>0</v>
      </c>
      <c r="M32" s="62">
        <v>74</v>
      </c>
      <c r="N32" s="62" t="s">
        <v>6</v>
      </c>
      <c r="O32" s="62">
        <v>65</v>
      </c>
      <c r="P32" s="62" t="s">
        <v>0</v>
      </c>
      <c r="Q32" s="63">
        <f t="shared" si="0"/>
        <v>353</v>
      </c>
      <c r="R32" s="63">
        <v>500</v>
      </c>
      <c r="S32" s="65">
        <f t="shared" si="1"/>
        <v>0.70599999999999996</v>
      </c>
      <c r="T32" s="63">
        <v>71</v>
      </c>
      <c r="U32" s="63" t="s">
        <v>2</v>
      </c>
      <c r="V32" s="63">
        <f t="shared" si="2"/>
        <v>374</v>
      </c>
      <c r="W32" s="66">
        <f t="shared" si="3"/>
        <v>0.748</v>
      </c>
      <c r="X32" s="92">
        <f t="shared" si="4"/>
        <v>27</v>
      </c>
      <c r="Y32" s="116"/>
    </row>
    <row r="33" spans="1:25" x14ac:dyDescent="0.25">
      <c r="A33" s="62">
        <v>29</v>
      </c>
      <c r="B33" s="62" t="s">
        <v>85</v>
      </c>
      <c r="C33" s="63" t="s">
        <v>84</v>
      </c>
      <c r="D33" s="64" t="s">
        <v>18</v>
      </c>
      <c r="E33" s="62">
        <v>69</v>
      </c>
      <c r="F33" s="62" t="s">
        <v>5</v>
      </c>
      <c r="G33" s="62">
        <v>74</v>
      </c>
      <c r="H33" s="62" t="s">
        <v>5</v>
      </c>
      <c r="I33" s="62">
        <v>53</v>
      </c>
      <c r="J33" s="62" t="s">
        <v>1</v>
      </c>
      <c r="K33" s="62"/>
      <c r="L33" s="62"/>
      <c r="M33" s="62">
        <v>72</v>
      </c>
      <c r="N33" s="62" t="s">
        <v>6</v>
      </c>
      <c r="O33" s="62">
        <v>64</v>
      </c>
      <c r="P33" s="62" t="s">
        <v>0</v>
      </c>
      <c r="Q33" s="63">
        <f t="shared" si="0"/>
        <v>332</v>
      </c>
      <c r="R33" s="63">
        <v>500</v>
      </c>
      <c r="S33" s="65">
        <f t="shared" si="1"/>
        <v>0.66400000000000003</v>
      </c>
      <c r="T33" s="63">
        <v>88</v>
      </c>
      <c r="U33" s="63" t="s">
        <v>1</v>
      </c>
      <c r="V33" s="63">
        <f t="shared" si="2"/>
        <v>367</v>
      </c>
      <c r="W33" s="66">
        <f t="shared" si="3"/>
        <v>0.73399999999999999</v>
      </c>
      <c r="X33" s="92">
        <f t="shared" si="4"/>
        <v>29</v>
      </c>
      <c r="Y33" s="116"/>
    </row>
    <row r="34" spans="1:25" x14ac:dyDescent="0.25">
      <c r="A34" s="62">
        <v>30</v>
      </c>
      <c r="B34" s="62" t="s">
        <v>121</v>
      </c>
      <c r="C34" s="63" t="s">
        <v>120</v>
      </c>
      <c r="D34" s="64" t="s">
        <v>18</v>
      </c>
      <c r="E34" s="62">
        <v>75</v>
      </c>
      <c r="F34" s="62" t="s">
        <v>1</v>
      </c>
      <c r="G34" s="62">
        <v>80</v>
      </c>
      <c r="H34" s="62" t="s">
        <v>6</v>
      </c>
      <c r="I34" s="62">
        <v>65</v>
      </c>
      <c r="J34" s="62" t="s">
        <v>7</v>
      </c>
      <c r="K34" s="62"/>
      <c r="L34" s="62"/>
      <c r="M34" s="62">
        <v>52</v>
      </c>
      <c r="N34" s="62" t="s">
        <v>0</v>
      </c>
      <c r="O34" s="62">
        <v>70</v>
      </c>
      <c r="P34" s="62" t="s">
        <v>5</v>
      </c>
      <c r="Q34" s="63">
        <f t="shared" si="0"/>
        <v>342</v>
      </c>
      <c r="R34" s="63">
        <v>500</v>
      </c>
      <c r="S34" s="65">
        <f t="shared" si="1"/>
        <v>0.68400000000000005</v>
      </c>
      <c r="T34" s="63">
        <v>72</v>
      </c>
      <c r="U34" s="63" t="s">
        <v>2</v>
      </c>
      <c r="V34" s="63">
        <f t="shared" si="2"/>
        <v>362</v>
      </c>
      <c r="W34" s="66">
        <f t="shared" si="3"/>
        <v>0.72399999999999998</v>
      </c>
      <c r="X34" s="92">
        <f t="shared" si="4"/>
        <v>30</v>
      </c>
      <c r="Y34" s="116"/>
    </row>
    <row r="35" spans="1:25" x14ac:dyDescent="0.25">
      <c r="A35" s="62">
        <v>31</v>
      </c>
      <c r="B35" s="62" t="s">
        <v>127</v>
      </c>
      <c r="C35" s="63" t="s">
        <v>126</v>
      </c>
      <c r="D35" s="64" t="s">
        <v>15</v>
      </c>
      <c r="E35" s="62">
        <v>67</v>
      </c>
      <c r="F35" s="62" t="s">
        <v>5</v>
      </c>
      <c r="G35" s="62">
        <v>66</v>
      </c>
      <c r="H35" s="62" t="s">
        <v>0</v>
      </c>
      <c r="I35" s="62"/>
      <c r="J35" s="62"/>
      <c r="K35" s="62">
        <v>54</v>
      </c>
      <c r="L35" s="62" t="s">
        <v>0</v>
      </c>
      <c r="M35" s="62">
        <v>72</v>
      </c>
      <c r="N35" s="62" t="s">
        <v>6</v>
      </c>
      <c r="O35" s="62">
        <v>70</v>
      </c>
      <c r="P35" s="62" t="s">
        <v>5</v>
      </c>
      <c r="Q35" s="63">
        <f t="shared" si="0"/>
        <v>329</v>
      </c>
      <c r="R35" s="63">
        <v>500</v>
      </c>
      <c r="S35" s="65">
        <f t="shared" si="1"/>
        <v>0.65800000000000003</v>
      </c>
      <c r="T35" s="63">
        <v>87</v>
      </c>
      <c r="U35" s="63" t="s">
        <v>1</v>
      </c>
      <c r="V35" s="63">
        <f t="shared" si="2"/>
        <v>362</v>
      </c>
      <c r="W35" s="66">
        <f t="shared" si="3"/>
        <v>0.72399999999999998</v>
      </c>
      <c r="X35" s="92">
        <f t="shared" si="4"/>
        <v>30</v>
      </c>
      <c r="Y35" s="116"/>
    </row>
    <row r="36" spans="1:25" x14ac:dyDescent="0.25">
      <c r="A36" s="62">
        <v>32</v>
      </c>
      <c r="B36" s="62" t="s">
        <v>103</v>
      </c>
      <c r="C36" s="63" t="s">
        <v>102</v>
      </c>
      <c r="D36" s="64" t="s">
        <v>15</v>
      </c>
      <c r="E36" s="62">
        <v>70</v>
      </c>
      <c r="F36" s="62" t="s">
        <v>5</v>
      </c>
      <c r="G36" s="62">
        <v>76</v>
      </c>
      <c r="H36" s="62" t="s">
        <v>1</v>
      </c>
      <c r="I36" s="62">
        <v>35</v>
      </c>
      <c r="J36" s="62" t="s">
        <v>3</v>
      </c>
      <c r="K36" s="62"/>
      <c r="L36" s="62"/>
      <c r="M36" s="62">
        <v>55</v>
      </c>
      <c r="N36" s="62" t="s">
        <v>5</v>
      </c>
      <c r="O36" s="62">
        <v>70</v>
      </c>
      <c r="P36" s="62" t="s">
        <v>5</v>
      </c>
      <c r="Q36" s="63">
        <f t="shared" si="0"/>
        <v>306</v>
      </c>
      <c r="R36" s="63">
        <v>500</v>
      </c>
      <c r="S36" s="65">
        <f t="shared" si="1"/>
        <v>0.61199999999999999</v>
      </c>
      <c r="T36" s="63">
        <v>90</v>
      </c>
      <c r="U36" s="63" t="s">
        <v>1</v>
      </c>
      <c r="V36" s="63">
        <f t="shared" si="2"/>
        <v>361</v>
      </c>
      <c r="W36" s="66">
        <f t="shared" si="3"/>
        <v>0.72199999999999998</v>
      </c>
      <c r="X36" s="92">
        <f t="shared" si="4"/>
        <v>32</v>
      </c>
      <c r="Y36" s="116"/>
    </row>
    <row r="37" spans="1:25" x14ac:dyDescent="0.25">
      <c r="A37" s="62">
        <v>33</v>
      </c>
      <c r="B37" s="62" t="s">
        <v>119</v>
      </c>
      <c r="C37" s="63" t="s">
        <v>118</v>
      </c>
      <c r="D37" s="64" t="s">
        <v>18</v>
      </c>
      <c r="E37" s="62">
        <v>77</v>
      </c>
      <c r="F37" s="62" t="s">
        <v>1</v>
      </c>
      <c r="G37" s="62">
        <v>86</v>
      </c>
      <c r="H37" s="62" t="s">
        <v>7</v>
      </c>
      <c r="I37" s="62">
        <v>50</v>
      </c>
      <c r="J37" s="62" t="s">
        <v>1</v>
      </c>
      <c r="K37" s="62"/>
      <c r="L37" s="62"/>
      <c r="M37" s="62">
        <v>67</v>
      </c>
      <c r="N37" s="62" t="s">
        <v>1</v>
      </c>
      <c r="O37" s="62">
        <v>51</v>
      </c>
      <c r="P37" s="62" t="s">
        <v>2</v>
      </c>
      <c r="Q37" s="63">
        <f t="shared" ref="Q37:Q69" si="5">E37+G37+I37+K37+M37+O37</f>
        <v>331</v>
      </c>
      <c r="R37" s="63">
        <v>500</v>
      </c>
      <c r="S37" s="65">
        <f t="shared" ref="S37:S68" si="6">Q37/R37</f>
        <v>0.66200000000000003</v>
      </c>
      <c r="T37" s="63">
        <v>78</v>
      </c>
      <c r="U37" s="63" t="s">
        <v>0</v>
      </c>
      <c r="V37" s="63">
        <f t="shared" ref="V37:V69" si="7">E37+G37+I37+K37+M37+O37+T37-MIN(M37,O37,T37,I37+K37)</f>
        <v>359</v>
      </c>
      <c r="W37" s="66">
        <f t="shared" ref="W37:W68" si="8">V37/500</f>
        <v>0.71799999999999997</v>
      </c>
      <c r="X37" s="92">
        <f t="shared" ref="X37:X69" si="9">RANK(V37,($V$5:$V$69),0)</f>
        <v>33</v>
      </c>
      <c r="Y37" s="116"/>
    </row>
    <row r="38" spans="1:25" x14ac:dyDescent="0.25">
      <c r="A38" s="62">
        <v>34</v>
      </c>
      <c r="B38" s="62" t="s">
        <v>44</v>
      </c>
      <c r="C38" s="63" t="s">
        <v>43</v>
      </c>
      <c r="D38" s="64" t="s">
        <v>15</v>
      </c>
      <c r="E38" s="62">
        <v>55</v>
      </c>
      <c r="F38" s="62" t="s">
        <v>2</v>
      </c>
      <c r="G38" s="62">
        <v>79</v>
      </c>
      <c r="H38" s="62" t="s">
        <v>1</v>
      </c>
      <c r="I38" s="62"/>
      <c r="J38" s="62"/>
      <c r="K38" s="62">
        <v>35</v>
      </c>
      <c r="L38" s="62" t="s">
        <v>3</v>
      </c>
      <c r="M38" s="62">
        <v>67</v>
      </c>
      <c r="N38" s="62" t="s">
        <v>1</v>
      </c>
      <c r="O38" s="62">
        <v>80</v>
      </c>
      <c r="P38" s="62" t="s">
        <v>1</v>
      </c>
      <c r="Q38" s="63">
        <f t="shared" si="5"/>
        <v>316</v>
      </c>
      <c r="R38" s="63">
        <v>500</v>
      </c>
      <c r="S38" s="65">
        <f t="shared" si="6"/>
        <v>0.63200000000000001</v>
      </c>
      <c r="T38" s="63">
        <v>78</v>
      </c>
      <c r="U38" s="63" t="s">
        <v>0</v>
      </c>
      <c r="V38" s="63">
        <f t="shared" si="7"/>
        <v>359</v>
      </c>
      <c r="W38" s="66">
        <f t="shared" si="8"/>
        <v>0.71799999999999997</v>
      </c>
      <c r="X38" s="92">
        <f t="shared" si="9"/>
        <v>33</v>
      </c>
      <c r="Y38" s="116"/>
    </row>
    <row r="39" spans="1:25" x14ac:dyDescent="0.25">
      <c r="A39" s="62">
        <v>35</v>
      </c>
      <c r="B39" s="62" t="s">
        <v>65</v>
      </c>
      <c r="C39" s="63" t="s">
        <v>64</v>
      </c>
      <c r="D39" s="64" t="s">
        <v>18</v>
      </c>
      <c r="E39" s="62">
        <v>61</v>
      </c>
      <c r="F39" s="62" t="s">
        <v>0</v>
      </c>
      <c r="G39" s="62">
        <v>89</v>
      </c>
      <c r="H39" s="62" t="s">
        <v>7</v>
      </c>
      <c r="I39" s="62">
        <v>68</v>
      </c>
      <c r="J39" s="62" t="s">
        <v>7</v>
      </c>
      <c r="K39" s="62"/>
      <c r="L39" s="62"/>
      <c r="M39" s="62">
        <v>47</v>
      </c>
      <c r="N39" s="62" t="s">
        <v>0</v>
      </c>
      <c r="O39" s="62">
        <v>55</v>
      </c>
      <c r="P39" s="62" t="s">
        <v>2</v>
      </c>
      <c r="Q39" s="63">
        <f t="shared" si="5"/>
        <v>320</v>
      </c>
      <c r="R39" s="63">
        <v>500</v>
      </c>
      <c r="S39" s="65">
        <f t="shared" si="6"/>
        <v>0.64</v>
      </c>
      <c r="T39" s="63">
        <v>84</v>
      </c>
      <c r="U39" s="63" t="s">
        <v>5</v>
      </c>
      <c r="V39" s="63">
        <f t="shared" si="7"/>
        <v>357</v>
      </c>
      <c r="W39" s="66">
        <f t="shared" si="8"/>
        <v>0.71399999999999997</v>
      </c>
      <c r="X39" s="92">
        <f t="shared" si="9"/>
        <v>35</v>
      </c>
      <c r="Y39" s="116"/>
    </row>
    <row r="40" spans="1:25" x14ac:dyDescent="0.25">
      <c r="A40" s="62">
        <v>36</v>
      </c>
      <c r="B40" s="62" t="s">
        <v>50</v>
      </c>
      <c r="C40" s="63" t="s">
        <v>49</v>
      </c>
      <c r="D40" s="64" t="s">
        <v>15</v>
      </c>
      <c r="E40" s="62">
        <v>61</v>
      </c>
      <c r="F40" s="62" t="s">
        <v>0</v>
      </c>
      <c r="G40" s="62">
        <v>71</v>
      </c>
      <c r="H40" s="62" t="s">
        <v>5</v>
      </c>
      <c r="I40" s="62"/>
      <c r="J40" s="62"/>
      <c r="K40" s="62">
        <v>46</v>
      </c>
      <c r="L40" s="62" t="s">
        <v>2</v>
      </c>
      <c r="M40" s="62">
        <v>59</v>
      </c>
      <c r="N40" s="62" t="s">
        <v>5</v>
      </c>
      <c r="O40" s="62">
        <v>81</v>
      </c>
      <c r="P40" s="62" t="s">
        <v>6</v>
      </c>
      <c r="Q40" s="63">
        <f t="shared" si="5"/>
        <v>318</v>
      </c>
      <c r="R40" s="63">
        <v>500</v>
      </c>
      <c r="S40" s="65">
        <f t="shared" si="6"/>
        <v>0.63600000000000001</v>
      </c>
      <c r="T40" s="63">
        <v>83</v>
      </c>
      <c r="U40" s="63" t="s">
        <v>5</v>
      </c>
      <c r="V40" s="63">
        <f t="shared" si="7"/>
        <v>355</v>
      </c>
      <c r="W40" s="66">
        <f t="shared" si="8"/>
        <v>0.71</v>
      </c>
      <c r="X40" s="92">
        <f t="shared" si="9"/>
        <v>36</v>
      </c>
      <c r="Y40" s="116"/>
    </row>
    <row r="41" spans="1:25" x14ac:dyDescent="0.25">
      <c r="A41" s="62">
        <v>37</v>
      </c>
      <c r="B41" s="62" t="s">
        <v>56</v>
      </c>
      <c r="C41" s="63" t="s">
        <v>55</v>
      </c>
      <c r="D41" s="64" t="s">
        <v>18</v>
      </c>
      <c r="E41" s="62">
        <v>51</v>
      </c>
      <c r="F41" s="62" t="s">
        <v>2</v>
      </c>
      <c r="G41" s="62">
        <v>89</v>
      </c>
      <c r="H41" s="62" t="s">
        <v>7</v>
      </c>
      <c r="I41" s="62"/>
      <c r="J41" s="62"/>
      <c r="K41" s="62">
        <v>50</v>
      </c>
      <c r="L41" s="62" t="s">
        <v>0</v>
      </c>
      <c r="M41" s="62">
        <v>60</v>
      </c>
      <c r="N41" s="62" t="s">
        <v>5</v>
      </c>
      <c r="O41" s="62">
        <v>81</v>
      </c>
      <c r="P41" s="62" t="s">
        <v>6</v>
      </c>
      <c r="Q41" s="63">
        <f t="shared" si="5"/>
        <v>331</v>
      </c>
      <c r="R41" s="63">
        <v>500</v>
      </c>
      <c r="S41" s="65">
        <f t="shared" si="6"/>
        <v>0.66200000000000003</v>
      </c>
      <c r="T41" s="63">
        <v>73</v>
      </c>
      <c r="U41" s="63" t="s">
        <v>2</v>
      </c>
      <c r="V41" s="63">
        <f t="shared" si="7"/>
        <v>354</v>
      </c>
      <c r="W41" s="66">
        <f t="shared" si="8"/>
        <v>0.70799999999999996</v>
      </c>
      <c r="X41" s="92">
        <f t="shared" si="9"/>
        <v>37</v>
      </c>
      <c r="Y41" s="116"/>
    </row>
    <row r="42" spans="1:25" x14ac:dyDescent="0.25">
      <c r="A42" s="62">
        <v>38</v>
      </c>
      <c r="B42" s="62" t="s">
        <v>135</v>
      </c>
      <c r="C42" s="63" t="s">
        <v>134</v>
      </c>
      <c r="D42" s="64" t="s">
        <v>15</v>
      </c>
      <c r="E42" s="62">
        <v>51</v>
      </c>
      <c r="F42" s="62" t="s">
        <v>2</v>
      </c>
      <c r="G42" s="62">
        <v>85</v>
      </c>
      <c r="H42" s="62" t="s">
        <v>7</v>
      </c>
      <c r="I42" s="62"/>
      <c r="J42" s="62"/>
      <c r="K42" s="62">
        <v>56</v>
      </c>
      <c r="L42" s="62" t="s">
        <v>5</v>
      </c>
      <c r="M42" s="62">
        <v>68</v>
      </c>
      <c r="N42" s="62" t="s">
        <v>1</v>
      </c>
      <c r="O42" s="62">
        <v>66</v>
      </c>
      <c r="P42" s="62" t="s">
        <v>5</v>
      </c>
      <c r="Q42" s="63">
        <f t="shared" si="5"/>
        <v>326</v>
      </c>
      <c r="R42" s="63">
        <v>500</v>
      </c>
      <c r="S42" s="65">
        <f t="shared" si="6"/>
        <v>0.65200000000000002</v>
      </c>
      <c r="T42" s="63">
        <v>84</v>
      </c>
      <c r="U42" s="63" t="s">
        <v>5</v>
      </c>
      <c r="V42" s="63">
        <f t="shared" si="7"/>
        <v>354</v>
      </c>
      <c r="W42" s="66">
        <f t="shared" si="8"/>
        <v>0.70799999999999996</v>
      </c>
      <c r="X42" s="92">
        <f t="shared" si="9"/>
        <v>37</v>
      </c>
      <c r="Y42" s="116"/>
    </row>
    <row r="43" spans="1:25" x14ac:dyDescent="0.25">
      <c r="A43" s="62">
        <v>39</v>
      </c>
      <c r="B43" s="62" t="s">
        <v>147</v>
      </c>
      <c r="C43" s="63" t="s">
        <v>146</v>
      </c>
      <c r="D43" s="64" t="s">
        <v>18</v>
      </c>
      <c r="E43" s="62">
        <v>63</v>
      </c>
      <c r="F43" s="62" t="s">
        <v>0</v>
      </c>
      <c r="G43" s="62">
        <v>90</v>
      </c>
      <c r="H43" s="62" t="s">
        <v>4</v>
      </c>
      <c r="I43" s="62">
        <v>53</v>
      </c>
      <c r="J43" s="62" t="s">
        <v>1</v>
      </c>
      <c r="K43" s="62"/>
      <c r="L43" s="62"/>
      <c r="M43" s="62">
        <v>59</v>
      </c>
      <c r="N43" s="62" t="s">
        <v>5</v>
      </c>
      <c r="O43" s="62">
        <v>60</v>
      </c>
      <c r="P43" s="62" t="s">
        <v>0</v>
      </c>
      <c r="Q43" s="63">
        <f t="shared" si="5"/>
        <v>325</v>
      </c>
      <c r="R43" s="63">
        <v>500</v>
      </c>
      <c r="S43" s="65">
        <f t="shared" si="6"/>
        <v>0.65</v>
      </c>
      <c r="T43" s="63">
        <v>82</v>
      </c>
      <c r="U43" s="63" t="s">
        <v>0</v>
      </c>
      <c r="V43" s="63">
        <f t="shared" si="7"/>
        <v>354</v>
      </c>
      <c r="W43" s="66">
        <f t="shared" si="8"/>
        <v>0.70799999999999996</v>
      </c>
      <c r="X43" s="92">
        <f t="shared" si="9"/>
        <v>37</v>
      </c>
      <c r="Y43" s="116"/>
    </row>
    <row r="44" spans="1:25" x14ac:dyDescent="0.25">
      <c r="A44" s="62">
        <v>40</v>
      </c>
      <c r="B44" s="62" t="s">
        <v>89</v>
      </c>
      <c r="C44" s="63" t="s">
        <v>88</v>
      </c>
      <c r="D44" s="64" t="s">
        <v>18</v>
      </c>
      <c r="E44" s="62">
        <v>69</v>
      </c>
      <c r="F44" s="62" t="s">
        <v>5</v>
      </c>
      <c r="G44" s="62">
        <v>91</v>
      </c>
      <c r="H44" s="62" t="s">
        <v>4</v>
      </c>
      <c r="I44" s="62">
        <v>65</v>
      </c>
      <c r="J44" s="62" t="s">
        <v>7</v>
      </c>
      <c r="K44" s="62"/>
      <c r="L44" s="62"/>
      <c r="M44" s="62">
        <v>54</v>
      </c>
      <c r="N44" s="62" t="s">
        <v>5</v>
      </c>
      <c r="O44" s="62">
        <v>51</v>
      </c>
      <c r="P44" s="62" t="s">
        <v>2</v>
      </c>
      <c r="Q44" s="63">
        <f t="shared" si="5"/>
        <v>330</v>
      </c>
      <c r="R44" s="63">
        <v>500</v>
      </c>
      <c r="S44" s="65">
        <f t="shared" si="6"/>
        <v>0.66</v>
      </c>
      <c r="T44" s="63">
        <v>74</v>
      </c>
      <c r="U44" s="63" t="s">
        <v>2</v>
      </c>
      <c r="V44" s="63">
        <f t="shared" si="7"/>
        <v>353</v>
      </c>
      <c r="W44" s="66">
        <f t="shared" si="8"/>
        <v>0.70599999999999996</v>
      </c>
      <c r="X44" s="92">
        <f t="shared" si="9"/>
        <v>40</v>
      </c>
      <c r="Y44" s="116"/>
    </row>
    <row r="45" spans="1:25" x14ac:dyDescent="0.25">
      <c r="A45" s="62">
        <v>41</v>
      </c>
      <c r="B45" s="62" t="s">
        <v>38</v>
      </c>
      <c r="C45" s="63" t="s">
        <v>37</v>
      </c>
      <c r="D45" s="64" t="s">
        <v>15</v>
      </c>
      <c r="E45" s="62">
        <v>60</v>
      </c>
      <c r="F45" s="62" t="s">
        <v>0</v>
      </c>
      <c r="G45" s="62">
        <v>74</v>
      </c>
      <c r="H45" s="62" t="s">
        <v>5</v>
      </c>
      <c r="I45" s="62">
        <v>49</v>
      </c>
      <c r="J45" s="62" t="s">
        <v>1</v>
      </c>
      <c r="K45" s="62"/>
      <c r="L45" s="62"/>
      <c r="M45" s="62">
        <v>58</v>
      </c>
      <c r="N45" s="62" t="s">
        <v>5</v>
      </c>
      <c r="O45" s="62">
        <v>85</v>
      </c>
      <c r="P45" s="62" t="s">
        <v>6</v>
      </c>
      <c r="Q45" s="63">
        <f t="shared" si="5"/>
        <v>326</v>
      </c>
      <c r="R45" s="63">
        <v>500</v>
      </c>
      <c r="S45" s="65">
        <f t="shared" si="6"/>
        <v>0.65200000000000002</v>
      </c>
      <c r="T45" s="63">
        <v>72</v>
      </c>
      <c r="U45" s="63" t="s">
        <v>2</v>
      </c>
      <c r="V45" s="63">
        <f t="shared" si="7"/>
        <v>349</v>
      </c>
      <c r="W45" s="66">
        <f t="shared" si="8"/>
        <v>0.69799999999999995</v>
      </c>
      <c r="X45" s="92">
        <f t="shared" si="9"/>
        <v>41</v>
      </c>
      <c r="Y45" s="116"/>
    </row>
    <row r="46" spans="1:25" x14ac:dyDescent="0.25">
      <c r="A46" s="62">
        <v>42</v>
      </c>
      <c r="B46" s="62" t="s">
        <v>113</v>
      </c>
      <c r="C46" s="63" t="s">
        <v>112</v>
      </c>
      <c r="D46" s="64" t="s">
        <v>15</v>
      </c>
      <c r="E46" s="62">
        <v>53</v>
      </c>
      <c r="F46" s="62" t="s">
        <v>2</v>
      </c>
      <c r="G46" s="62">
        <v>86</v>
      </c>
      <c r="H46" s="62" t="s">
        <v>7</v>
      </c>
      <c r="I46" s="62"/>
      <c r="J46" s="62"/>
      <c r="K46" s="62">
        <v>55</v>
      </c>
      <c r="L46" s="62" t="s">
        <v>5</v>
      </c>
      <c r="M46" s="62">
        <v>67</v>
      </c>
      <c r="N46" s="62" t="s">
        <v>1</v>
      </c>
      <c r="O46" s="62">
        <v>45</v>
      </c>
      <c r="P46" s="62" t="s">
        <v>3</v>
      </c>
      <c r="Q46" s="63">
        <f t="shared" si="5"/>
        <v>306</v>
      </c>
      <c r="R46" s="63">
        <v>500</v>
      </c>
      <c r="S46" s="65">
        <f t="shared" si="6"/>
        <v>0.61199999999999999</v>
      </c>
      <c r="T46" s="63">
        <v>85</v>
      </c>
      <c r="U46" s="63" t="s">
        <v>5</v>
      </c>
      <c r="V46" s="63">
        <f t="shared" si="7"/>
        <v>346</v>
      </c>
      <c r="W46" s="66">
        <f t="shared" si="8"/>
        <v>0.69199999999999995</v>
      </c>
      <c r="X46" s="92">
        <f t="shared" si="9"/>
        <v>42</v>
      </c>
      <c r="Y46" s="116"/>
    </row>
    <row r="47" spans="1:25" x14ac:dyDescent="0.25">
      <c r="A47" s="62">
        <v>43</v>
      </c>
      <c r="B47" s="62" t="s">
        <v>141</v>
      </c>
      <c r="C47" s="63" t="s">
        <v>140</v>
      </c>
      <c r="D47" s="64" t="s">
        <v>18</v>
      </c>
      <c r="E47" s="62">
        <v>49</v>
      </c>
      <c r="F47" s="62" t="s">
        <v>2</v>
      </c>
      <c r="G47" s="62">
        <v>82</v>
      </c>
      <c r="H47" s="62" t="s">
        <v>6</v>
      </c>
      <c r="I47" s="62">
        <v>62</v>
      </c>
      <c r="J47" s="62" t="s">
        <v>6</v>
      </c>
      <c r="K47" s="62"/>
      <c r="L47" s="62"/>
      <c r="M47" s="62">
        <v>56</v>
      </c>
      <c r="N47" s="62" t="s">
        <v>5</v>
      </c>
      <c r="O47" s="62">
        <v>61</v>
      </c>
      <c r="P47" s="62" t="s">
        <v>0</v>
      </c>
      <c r="Q47" s="63">
        <f t="shared" si="5"/>
        <v>310</v>
      </c>
      <c r="R47" s="63">
        <v>500</v>
      </c>
      <c r="S47" s="65">
        <f t="shared" si="6"/>
        <v>0.62</v>
      </c>
      <c r="T47" s="63">
        <v>88</v>
      </c>
      <c r="U47" s="63" t="s">
        <v>1</v>
      </c>
      <c r="V47" s="63">
        <f t="shared" si="7"/>
        <v>342</v>
      </c>
      <c r="W47" s="66">
        <f t="shared" si="8"/>
        <v>0.68400000000000005</v>
      </c>
      <c r="X47" s="92">
        <f t="shared" si="9"/>
        <v>43</v>
      </c>
      <c r="Y47" s="59"/>
    </row>
    <row r="48" spans="1:25" x14ac:dyDescent="0.25">
      <c r="A48" s="62">
        <v>44</v>
      </c>
      <c r="B48" s="62" t="s">
        <v>101</v>
      </c>
      <c r="C48" s="63" t="s">
        <v>100</v>
      </c>
      <c r="D48" s="64" t="s">
        <v>15</v>
      </c>
      <c r="E48" s="62">
        <v>65</v>
      </c>
      <c r="F48" s="62" t="s">
        <v>0</v>
      </c>
      <c r="G48" s="62">
        <v>69</v>
      </c>
      <c r="H48" s="62" t="s">
        <v>0</v>
      </c>
      <c r="I48" s="62">
        <v>37</v>
      </c>
      <c r="J48" s="62" t="s">
        <v>2</v>
      </c>
      <c r="K48" s="62"/>
      <c r="L48" s="62"/>
      <c r="M48" s="62">
        <v>60</v>
      </c>
      <c r="N48" s="62" t="s">
        <v>5</v>
      </c>
      <c r="O48" s="62">
        <v>54</v>
      </c>
      <c r="P48" s="62" t="s">
        <v>2</v>
      </c>
      <c r="Q48" s="63">
        <f t="shared" si="5"/>
        <v>285</v>
      </c>
      <c r="R48" s="63">
        <v>500</v>
      </c>
      <c r="S48" s="65">
        <f t="shared" si="6"/>
        <v>0.56999999999999995</v>
      </c>
      <c r="T48" s="63">
        <v>92</v>
      </c>
      <c r="U48" s="63" t="s">
        <v>6</v>
      </c>
      <c r="V48" s="63">
        <f t="shared" si="7"/>
        <v>340</v>
      </c>
      <c r="W48" s="66">
        <f t="shared" si="8"/>
        <v>0.68</v>
      </c>
      <c r="X48" s="92">
        <f t="shared" si="9"/>
        <v>44</v>
      </c>
      <c r="Y48" s="59"/>
    </row>
    <row r="49" spans="1:25" x14ac:dyDescent="0.25">
      <c r="A49" s="62">
        <v>45</v>
      </c>
      <c r="B49" s="62" t="s">
        <v>59</v>
      </c>
      <c r="C49" s="63" t="s">
        <v>58</v>
      </c>
      <c r="D49" s="64" t="s">
        <v>18</v>
      </c>
      <c r="E49" s="62">
        <v>52</v>
      </c>
      <c r="F49" s="62" t="s">
        <v>2</v>
      </c>
      <c r="G49" s="62">
        <v>89</v>
      </c>
      <c r="H49" s="62" t="s">
        <v>7</v>
      </c>
      <c r="I49" s="62">
        <v>41</v>
      </c>
      <c r="J49" s="62" t="s">
        <v>0</v>
      </c>
      <c r="K49" s="62"/>
      <c r="L49" s="62"/>
      <c r="M49" s="62">
        <v>51</v>
      </c>
      <c r="N49" s="62" t="s">
        <v>0</v>
      </c>
      <c r="O49" s="62">
        <v>64</v>
      </c>
      <c r="P49" s="62" t="s">
        <v>0</v>
      </c>
      <c r="Q49" s="63">
        <f t="shared" si="5"/>
        <v>297</v>
      </c>
      <c r="R49" s="63">
        <v>500</v>
      </c>
      <c r="S49" s="65">
        <f t="shared" si="6"/>
        <v>0.59399999999999997</v>
      </c>
      <c r="T49" s="63">
        <v>82</v>
      </c>
      <c r="U49" s="63" t="s">
        <v>0</v>
      </c>
      <c r="V49" s="63">
        <f t="shared" si="7"/>
        <v>338</v>
      </c>
      <c r="W49" s="66">
        <f t="shared" si="8"/>
        <v>0.67600000000000005</v>
      </c>
      <c r="X49" s="92">
        <f t="shared" si="9"/>
        <v>45</v>
      </c>
      <c r="Y49" s="59"/>
    </row>
    <row r="50" spans="1:25" x14ac:dyDescent="0.25">
      <c r="A50" s="62">
        <v>46</v>
      </c>
      <c r="B50" s="62" t="s">
        <v>117</v>
      </c>
      <c r="C50" s="63" t="s">
        <v>116</v>
      </c>
      <c r="D50" s="64" t="s">
        <v>18</v>
      </c>
      <c r="E50" s="62">
        <v>50</v>
      </c>
      <c r="F50" s="62" t="s">
        <v>2</v>
      </c>
      <c r="G50" s="62">
        <v>76</v>
      </c>
      <c r="H50" s="62" t="s">
        <v>1</v>
      </c>
      <c r="I50" s="62">
        <v>39</v>
      </c>
      <c r="J50" s="62" t="s">
        <v>2</v>
      </c>
      <c r="K50" s="62"/>
      <c r="L50" s="62"/>
      <c r="M50" s="62">
        <v>50</v>
      </c>
      <c r="N50" s="62" t="s">
        <v>0</v>
      </c>
      <c r="O50" s="62">
        <v>78</v>
      </c>
      <c r="P50" s="62" t="s">
        <v>1</v>
      </c>
      <c r="Q50" s="63">
        <f t="shared" si="5"/>
        <v>293</v>
      </c>
      <c r="R50" s="63">
        <v>500</v>
      </c>
      <c r="S50" s="65">
        <f t="shared" si="6"/>
        <v>0.58599999999999997</v>
      </c>
      <c r="T50" s="63">
        <v>79</v>
      </c>
      <c r="U50" s="63" t="s">
        <v>0</v>
      </c>
      <c r="V50" s="63">
        <f t="shared" si="7"/>
        <v>333</v>
      </c>
      <c r="W50" s="66">
        <f t="shared" si="8"/>
        <v>0.66600000000000004</v>
      </c>
      <c r="X50" s="92">
        <f t="shared" si="9"/>
        <v>46</v>
      </c>
      <c r="Y50" s="59"/>
    </row>
    <row r="51" spans="1:25" ht="15.75" customHeight="1" x14ac:dyDescent="0.25">
      <c r="A51" s="62">
        <v>47</v>
      </c>
      <c r="B51" s="62" t="s">
        <v>83</v>
      </c>
      <c r="C51" s="63" t="s">
        <v>82</v>
      </c>
      <c r="D51" s="64" t="s">
        <v>18</v>
      </c>
      <c r="E51" s="62">
        <v>73</v>
      </c>
      <c r="F51" s="62" t="s">
        <v>1</v>
      </c>
      <c r="G51" s="62">
        <v>84</v>
      </c>
      <c r="H51" s="62" t="s">
        <v>6</v>
      </c>
      <c r="I51" s="62"/>
      <c r="J51" s="62"/>
      <c r="K51" s="62">
        <v>33</v>
      </c>
      <c r="L51" s="62" t="s">
        <v>3</v>
      </c>
      <c r="M51" s="62">
        <v>49</v>
      </c>
      <c r="N51" s="62" t="s">
        <v>0</v>
      </c>
      <c r="O51" s="62">
        <v>47</v>
      </c>
      <c r="P51" s="62" t="s">
        <v>3</v>
      </c>
      <c r="Q51" s="63">
        <f t="shared" si="5"/>
        <v>286</v>
      </c>
      <c r="R51" s="63">
        <v>500</v>
      </c>
      <c r="S51" s="65">
        <f t="shared" si="6"/>
        <v>0.57199999999999995</v>
      </c>
      <c r="T51" s="63">
        <v>79</v>
      </c>
      <c r="U51" s="63" t="s">
        <v>0</v>
      </c>
      <c r="V51" s="63">
        <f t="shared" si="7"/>
        <v>332</v>
      </c>
      <c r="W51" s="66">
        <f t="shared" si="8"/>
        <v>0.66400000000000003</v>
      </c>
      <c r="X51" s="92">
        <f t="shared" si="9"/>
        <v>47</v>
      </c>
      <c r="Y51" s="59"/>
    </row>
    <row r="52" spans="1:25" ht="15.75" customHeight="1" x14ac:dyDescent="0.25">
      <c r="A52" s="62">
        <v>48</v>
      </c>
      <c r="B52" s="62" t="s">
        <v>133</v>
      </c>
      <c r="C52" s="63" t="s">
        <v>132</v>
      </c>
      <c r="D52" s="64" t="s">
        <v>15</v>
      </c>
      <c r="E52" s="62">
        <v>66</v>
      </c>
      <c r="F52" s="62" t="s">
        <v>5</v>
      </c>
      <c r="G52" s="62">
        <v>75</v>
      </c>
      <c r="H52" s="62" t="s">
        <v>1</v>
      </c>
      <c r="I52" s="62"/>
      <c r="J52" s="62"/>
      <c r="K52" s="62">
        <v>43</v>
      </c>
      <c r="L52" s="62" t="s">
        <v>2</v>
      </c>
      <c r="M52" s="62">
        <v>51</v>
      </c>
      <c r="N52" s="62" t="s">
        <v>0</v>
      </c>
      <c r="O52" s="62">
        <v>53</v>
      </c>
      <c r="P52" s="62" t="s">
        <v>2</v>
      </c>
      <c r="Q52" s="63">
        <f t="shared" si="5"/>
        <v>288</v>
      </c>
      <c r="R52" s="63">
        <v>500</v>
      </c>
      <c r="S52" s="65">
        <f t="shared" si="6"/>
        <v>0.57599999999999996</v>
      </c>
      <c r="T52" s="63">
        <v>85</v>
      </c>
      <c r="U52" s="63" t="s">
        <v>5</v>
      </c>
      <c r="V52" s="63">
        <f t="shared" si="7"/>
        <v>330</v>
      </c>
      <c r="W52" s="66">
        <f t="shared" si="8"/>
        <v>0.66</v>
      </c>
      <c r="X52" s="92">
        <f t="shared" si="9"/>
        <v>48</v>
      </c>
      <c r="Y52" s="59"/>
    </row>
    <row r="53" spans="1:25" x14ac:dyDescent="0.25">
      <c r="A53" s="62">
        <v>49</v>
      </c>
      <c r="B53" s="62" t="s">
        <v>40</v>
      </c>
      <c r="C53" s="63" t="s">
        <v>39</v>
      </c>
      <c r="D53" s="64" t="s">
        <v>15</v>
      </c>
      <c r="E53" s="62">
        <v>60</v>
      </c>
      <c r="F53" s="62" t="s">
        <v>0</v>
      </c>
      <c r="G53" s="62">
        <v>76</v>
      </c>
      <c r="H53" s="62" t="s">
        <v>1</v>
      </c>
      <c r="I53" s="62"/>
      <c r="J53" s="62"/>
      <c r="K53" s="62">
        <v>36</v>
      </c>
      <c r="L53" s="62" t="s">
        <v>3</v>
      </c>
      <c r="M53" s="62">
        <v>50</v>
      </c>
      <c r="N53" s="62" t="s">
        <v>0</v>
      </c>
      <c r="O53" s="62">
        <v>64</v>
      </c>
      <c r="P53" s="62" t="s">
        <v>0</v>
      </c>
      <c r="Q53" s="63">
        <f t="shared" si="5"/>
        <v>286</v>
      </c>
      <c r="R53" s="63">
        <v>500</v>
      </c>
      <c r="S53" s="65">
        <f t="shared" si="6"/>
        <v>0.57199999999999995</v>
      </c>
      <c r="T53" s="63">
        <v>78</v>
      </c>
      <c r="U53" s="63" t="s">
        <v>0</v>
      </c>
      <c r="V53" s="63">
        <f t="shared" si="7"/>
        <v>328</v>
      </c>
      <c r="W53" s="66">
        <f t="shared" si="8"/>
        <v>0.65600000000000003</v>
      </c>
      <c r="X53" s="92">
        <f t="shared" si="9"/>
        <v>49</v>
      </c>
      <c r="Y53" s="59"/>
    </row>
    <row r="54" spans="1:25" x14ac:dyDescent="0.25">
      <c r="A54" s="62">
        <v>50</v>
      </c>
      <c r="B54" s="62" t="s">
        <v>77</v>
      </c>
      <c r="C54" s="63" t="s">
        <v>76</v>
      </c>
      <c r="D54" s="64" t="s">
        <v>18</v>
      </c>
      <c r="E54" s="62">
        <v>65</v>
      </c>
      <c r="F54" s="62" t="s">
        <v>0</v>
      </c>
      <c r="G54" s="62">
        <v>83</v>
      </c>
      <c r="H54" s="62" t="s">
        <v>6</v>
      </c>
      <c r="I54" s="62">
        <v>44</v>
      </c>
      <c r="J54" s="62" t="s">
        <v>5</v>
      </c>
      <c r="K54" s="62"/>
      <c r="L54" s="62"/>
      <c r="M54" s="62">
        <v>42</v>
      </c>
      <c r="N54" s="62" t="s">
        <v>2</v>
      </c>
      <c r="O54" s="62">
        <v>50</v>
      </c>
      <c r="P54" s="62" t="s">
        <v>2</v>
      </c>
      <c r="Q54" s="63">
        <f t="shared" si="5"/>
        <v>284</v>
      </c>
      <c r="R54" s="63">
        <v>500</v>
      </c>
      <c r="S54" s="65">
        <f t="shared" si="6"/>
        <v>0.56799999999999995</v>
      </c>
      <c r="T54" s="63">
        <v>78</v>
      </c>
      <c r="U54" s="63" t="s">
        <v>0</v>
      </c>
      <c r="V54" s="63">
        <f t="shared" si="7"/>
        <v>320</v>
      </c>
      <c r="W54" s="66">
        <f t="shared" si="8"/>
        <v>0.64</v>
      </c>
      <c r="X54" s="92">
        <f t="shared" si="9"/>
        <v>50</v>
      </c>
      <c r="Y54" s="59"/>
    </row>
    <row r="55" spans="1:25" x14ac:dyDescent="0.25">
      <c r="A55" s="62">
        <v>51</v>
      </c>
      <c r="B55" s="62" t="s">
        <v>149</v>
      </c>
      <c r="C55" s="63" t="s">
        <v>148</v>
      </c>
      <c r="D55" s="64" t="s">
        <v>15</v>
      </c>
      <c r="E55" s="62">
        <v>64</v>
      </c>
      <c r="F55" s="62" t="s">
        <v>0</v>
      </c>
      <c r="G55" s="62">
        <v>78</v>
      </c>
      <c r="H55" s="62" t="s">
        <v>1</v>
      </c>
      <c r="I55" s="62">
        <v>51</v>
      </c>
      <c r="J55" s="62" t="s">
        <v>1</v>
      </c>
      <c r="K55" s="62"/>
      <c r="L55" s="62"/>
      <c r="M55" s="62">
        <v>42</v>
      </c>
      <c r="N55" s="62" t="s">
        <v>2</v>
      </c>
      <c r="O55" s="62">
        <v>46</v>
      </c>
      <c r="P55" s="62" t="s">
        <v>3</v>
      </c>
      <c r="Q55" s="63">
        <f t="shared" si="5"/>
        <v>281</v>
      </c>
      <c r="R55" s="63">
        <v>500</v>
      </c>
      <c r="S55" s="65">
        <f t="shared" si="6"/>
        <v>0.56200000000000006</v>
      </c>
      <c r="T55" s="63">
        <v>72</v>
      </c>
      <c r="U55" s="63" t="s">
        <v>2</v>
      </c>
      <c r="V55" s="63">
        <f t="shared" si="7"/>
        <v>311</v>
      </c>
      <c r="W55" s="66">
        <f t="shared" si="8"/>
        <v>0.622</v>
      </c>
      <c r="X55" s="92">
        <f t="shared" si="9"/>
        <v>51</v>
      </c>
      <c r="Y55" s="59"/>
    </row>
    <row r="56" spans="1:25" x14ac:dyDescent="0.25">
      <c r="A56" s="62">
        <v>52</v>
      </c>
      <c r="B56" s="62" t="s">
        <v>111</v>
      </c>
      <c r="C56" s="63" t="s">
        <v>110</v>
      </c>
      <c r="D56" s="64" t="s">
        <v>18</v>
      </c>
      <c r="E56" s="62">
        <v>58</v>
      </c>
      <c r="F56" s="62" t="s">
        <v>0</v>
      </c>
      <c r="G56" s="62">
        <v>76</v>
      </c>
      <c r="H56" s="62" t="s">
        <v>1</v>
      </c>
      <c r="I56" s="62">
        <v>33</v>
      </c>
      <c r="J56" s="62" t="s">
        <v>3</v>
      </c>
      <c r="K56" s="62"/>
      <c r="L56" s="62"/>
      <c r="M56" s="62">
        <v>37</v>
      </c>
      <c r="N56" s="62" t="s">
        <v>3</v>
      </c>
      <c r="O56" s="62">
        <v>60</v>
      </c>
      <c r="P56" s="62" t="s">
        <v>0</v>
      </c>
      <c r="Q56" s="63">
        <f t="shared" si="5"/>
        <v>264</v>
      </c>
      <c r="R56" s="63">
        <v>500</v>
      </c>
      <c r="S56" s="65">
        <f t="shared" si="6"/>
        <v>0.52800000000000002</v>
      </c>
      <c r="T56" s="63">
        <v>78</v>
      </c>
      <c r="U56" s="63" t="s">
        <v>0</v>
      </c>
      <c r="V56" s="63">
        <f t="shared" si="7"/>
        <v>309</v>
      </c>
      <c r="W56" s="66">
        <f t="shared" si="8"/>
        <v>0.61799999999999999</v>
      </c>
      <c r="X56" s="92">
        <f t="shared" si="9"/>
        <v>52</v>
      </c>
      <c r="Y56" s="59"/>
    </row>
    <row r="57" spans="1:25" x14ac:dyDescent="0.25">
      <c r="A57" s="62">
        <v>53</v>
      </c>
      <c r="B57" s="62" t="s">
        <v>107</v>
      </c>
      <c r="C57" s="63" t="s">
        <v>106</v>
      </c>
      <c r="D57" s="64" t="s">
        <v>18</v>
      </c>
      <c r="E57" s="62">
        <v>60</v>
      </c>
      <c r="F57" s="62" t="s">
        <v>0</v>
      </c>
      <c r="G57" s="62">
        <v>82</v>
      </c>
      <c r="H57" s="62" t="s">
        <v>6</v>
      </c>
      <c r="I57" s="62">
        <v>35</v>
      </c>
      <c r="J57" s="62" t="s">
        <v>3</v>
      </c>
      <c r="K57" s="62"/>
      <c r="L57" s="62"/>
      <c r="M57" s="62">
        <v>49</v>
      </c>
      <c r="N57" s="62" t="s">
        <v>0</v>
      </c>
      <c r="O57" s="62">
        <v>42</v>
      </c>
      <c r="P57" s="62" t="s">
        <v>3</v>
      </c>
      <c r="Q57" s="63">
        <f t="shared" si="5"/>
        <v>268</v>
      </c>
      <c r="R57" s="63">
        <v>500</v>
      </c>
      <c r="S57" s="65">
        <f t="shared" si="6"/>
        <v>0.53600000000000003</v>
      </c>
      <c r="T57" s="63">
        <v>73</v>
      </c>
      <c r="U57" s="63" t="s">
        <v>2</v>
      </c>
      <c r="V57" s="63">
        <f t="shared" si="7"/>
        <v>306</v>
      </c>
      <c r="W57" s="66">
        <f t="shared" si="8"/>
        <v>0.61199999999999999</v>
      </c>
      <c r="X57" s="92">
        <f t="shared" si="9"/>
        <v>53</v>
      </c>
      <c r="Y57" s="59"/>
    </row>
    <row r="58" spans="1:25" x14ac:dyDescent="0.25">
      <c r="A58" s="62">
        <v>54</v>
      </c>
      <c r="B58" s="62" t="s">
        <v>137</v>
      </c>
      <c r="C58" s="63" t="s">
        <v>136</v>
      </c>
      <c r="D58" s="64" t="s">
        <v>18</v>
      </c>
      <c r="E58" s="62">
        <v>64</v>
      </c>
      <c r="F58" s="62" t="s">
        <v>0</v>
      </c>
      <c r="G58" s="62">
        <v>74</v>
      </c>
      <c r="H58" s="62" t="s">
        <v>5</v>
      </c>
      <c r="I58" s="62">
        <v>50</v>
      </c>
      <c r="J58" s="62" t="s">
        <v>1</v>
      </c>
      <c r="K58" s="62"/>
      <c r="L58" s="62"/>
      <c r="M58" s="62">
        <v>43</v>
      </c>
      <c r="N58" s="62" t="s">
        <v>2</v>
      </c>
      <c r="O58" s="62">
        <v>35</v>
      </c>
      <c r="P58" s="62" t="s">
        <v>3</v>
      </c>
      <c r="Q58" s="63">
        <f t="shared" si="5"/>
        <v>266</v>
      </c>
      <c r="R58" s="63">
        <v>500</v>
      </c>
      <c r="S58" s="65">
        <f t="shared" si="6"/>
        <v>0.53200000000000003</v>
      </c>
      <c r="T58" s="63">
        <v>73</v>
      </c>
      <c r="U58" s="63" t="s">
        <v>2</v>
      </c>
      <c r="V58" s="63">
        <f t="shared" si="7"/>
        <v>304</v>
      </c>
      <c r="W58" s="66">
        <f t="shared" si="8"/>
        <v>0.60799999999999998</v>
      </c>
      <c r="X58" s="92">
        <f t="shared" si="9"/>
        <v>54</v>
      </c>
      <c r="Y58" s="59"/>
    </row>
    <row r="59" spans="1:25" x14ac:dyDescent="0.25">
      <c r="A59" s="62">
        <v>55</v>
      </c>
      <c r="B59" s="62" t="s">
        <v>29</v>
      </c>
      <c r="C59" s="63" t="s">
        <v>28</v>
      </c>
      <c r="D59" s="64" t="s">
        <v>15</v>
      </c>
      <c r="E59" s="62">
        <v>63</v>
      </c>
      <c r="F59" s="62" t="s">
        <v>0</v>
      </c>
      <c r="G59" s="62">
        <v>69</v>
      </c>
      <c r="H59" s="62" t="s">
        <v>0</v>
      </c>
      <c r="I59" s="62"/>
      <c r="J59" s="62"/>
      <c r="K59" s="62">
        <v>35</v>
      </c>
      <c r="L59" s="62" t="s">
        <v>3</v>
      </c>
      <c r="M59" s="62">
        <v>45</v>
      </c>
      <c r="N59" s="62" t="s">
        <v>0</v>
      </c>
      <c r="O59" s="62">
        <v>52</v>
      </c>
      <c r="P59" s="62" t="s">
        <v>2</v>
      </c>
      <c r="Q59" s="63">
        <f t="shared" si="5"/>
        <v>264</v>
      </c>
      <c r="R59" s="63">
        <v>500</v>
      </c>
      <c r="S59" s="65">
        <f t="shared" si="6"/>
        <v>0.52800000000000002</v>
      </c>
      <c r="T59" s="63">
        <v>69</v>
      </c>
      <c r="U59" s="63" t="s">
        <v>3</v>
      </c>
      <c r="V59" s="63">
        <f t="shared" si="7"/>
        <v>298</v>
      </c>
      <c r="W59" s="66">
        <f t="shared" si="8"/>
        <v>0.59599999999999997</v>
      </c>
      <c r="X59" s="92">
        <f t="shared" si="9"/>
        <v>55</v>
      </c>
      <c r="Y59" s="59"/>
    </row>
    <row r="60" spans="1:25" x14ac:dyDescent="0.25">
      <c r="A60" s="62">
        <v>56</v>
      </c>
      <c r="B60" s="62" t="s">
        <v>17</v>
      </c>
      <c r="C60" s="63" t="s">
        <v>16</v>
      </c>
      <c r="D60" s="64" t="s">
        <v>15</v>
      </c>
      <c r="E60" s="62">
        <v>62</v>
      </c>
      <c r="F60" s="62" t="s">
        <v>0</v>
      </c>
      <c r="G60" s="62">
        <v>71</v>
      </c>
      <c r="H60" s="62" t="s">
        <v>5</v>
      </c>
      <c r="I60" s="62">
        <v>34</v>
      </c>
      <c r="J60" s="62" t="s">
        <v>3</v>
      </c>
      <c r="K60" s="62"/>
      <c r="L60" s="62"/>
      <c r="M60" s="62">
        <v>40</v>
      </c>
      <c r="N60" s="62" t="s">
        <v>2</v>
      </c>
      <c r="O60" s="62">
        <v>53</v>
      </c>
      <c r="P60" s="62" t="s">
        <v>2</v>
      </c>
      <c r="Q60" s="63">
        <f t="shared" si="5"/>
        <v>260</v>
      </c>
      <c r="R60" s="63">
        <v>500</v>
      </c>
      <c r="S60" s="65">
        <f t="shared" si="6"/>
        <v>0.52</v>
      </c>
      <c r="T60" s="63">
        <v>68</v>
      </c>
      <c r="U60" s="63" t="s">
        <v>3</v>
      </c>
      <c r="V60" s="63">
        <f t="shared" si="7"/>
        <v>294</v>
      </c>
      <c r="W60" s="66">
        <f t="shared" si="8"/>
        <v>0.58799999999999997</v>
      </c>
      <c r="X60" s="92">
        <f t="shared" si="9"/>
        <v>56</v>
      </c>
      <c r="Y60" s="59"/>
    </row>
    <row r="61" spans="1:25" x14ac:dyDescent="0.25">
      <c r="A61" s="62">
        <v>57</v>
      </c>
      <c r="B61" s="62" t="s">
        <v>99</v>
      </c>
      <c r="C61" s="63" t="s">
        <v>98</v>
      </c>
      <c r="D61" s="64" t="s">
        <v>15</v>
      </c>
      <c r="E61" s="62">
        <v>51</v>
      </c>
      <c r="F61" s="62" t="s">
        <v>2</v>
      </c>
      <c r="G61" s="62">
        <v>70</v>
      </c>
      <c r="H61" s="62" t="s">
        <v>5</v>
      </c>
      <c r="I61" s="62">
        <v>34</v>
      </c>
      <c r="J61" s="62" t="s">
        <v>3</v>
      </c>
      <c r="K61" s="62"/>
      <c r="L61" s="62"/>
      <c r="M61" s="62">
        <v>40</v>
      </c>
      <c r="N61" s="62" t="s">
        <v>2</v>
      </c>
      <c r="O61" s="62">
        <v>62</v>
      </c>
      <c r="P61" s="62" t="s">
        <v>0</v>
      </c>
      <c r="Q61" s="63">
        <f t="shared" si="5"/>
        <v>257</v>
      </c>
      <c r="R61" s="63">
        <v>500</v>
      </c>
      <c r="S61" s="65">
        <f t="shared" si="6"/>
        <v>0.51400000000000001</v>
      </c>
      <c r="T61" s="63">
        <v>71</v>
      </c>
      <c r="U61" s="63" t="s">
        <v>2</v>
      </c>
      <c r="V61" s="63">
        <f t="shared" si="7"/>
        <v>294</v>
      </c>
      <c r="W61" s="66">
        <f t="shared" si="8"/>
        <v>0.58799999999999997</v>
      </c>
      <c r="X61" s="92">
        <f t="shared" si="9"/>
        <v>56</v>
      </c>
      <c r="Y61" s="59"/>
    </row>
    <row r="62" spans="1:25" x14ac:dyDescent="0.25">
      <c r="A62" s="62">
        <v>58</v>
      </c>
      <c r="B62" s="62" t="s">
        <v>48</v>
      </c>
      <c r="C62" s="63" t="s">
        <v>47</v>
      </c>
      <c r="D62" s="64" t="s">
        <v>15</v>
      </c>
      <c r="E62" s="62">
        <v>53</v>
      </c>
      <c r="F62" s="62" t="s">
        <v>2</v>
      </c>
      <c r="G62" s="62">
        <v>71</v>
      </c>
      <c r="H62" s="62" t="s">
        <v>5</v>
      </c>
      <c r="I62" s="62"/>
      <c r="J62" s="62"/>
      <c r="K62" s="62">
        <v>33</v>
      </c>
      <c r="L62" s="62" t="s">
        <v>3</v>
      </c>
      <c r="M62" s="62">
        <v>39</v>
      </c>
      <c r="N62" s="62" t="s">
        <v>2</v>
      </c>
      <c r="O62" s="62">
        <v>52</v>
      </c>
      <c r="P62" s="62" t="s">
        <v>2</v>
      </c>
      <c r="Q62" s="63">
        <f t="shared" si="5"/>
        <v>248</v>
      </c>
      <c r="R62" s="63">
        <v>500</v>
      </c>
      <c r="S62" s="65">
        <f t="shared" si="6"/>
        <v>0.496</v>
      </c>
      <c r="T62" s="63">
        <v>75</v>
      </c>
      <c r="U62" s="63" t="s">
        <v>2</v>
      </c>
      <c r="V62" s="63">
        <f t="shared" si="7"/>
        <v>290</v>
      </c>
      <c r="W62" s="66">
        <f t="shared" si="8"/>
        <v>0.57999999999999996</v>
      </c>
      <c r="X62" s="92">
        <f t="shared" si="9"/>
        <v>58</v>
      </c>
      <c r="Y62" s="59"/>
    </row>
    <row r="63" spans="1:25" x14ac:dyDescent="0.25">
      <c r="A63" s="62">
        <v>59</v>
      </c>
      <c r="B63" s="62" t="s">
        <v>36</v>
      </c>
      <c r="C63" s="63" t="s">
        <v>35</v>
      </c>
      <c r="D63" s="64" t="s">
        <v>15</v>
      </c>
      <c r="E63" s="62">
        <v>48</v>
      </c>
      <c r="F63" s="62" t="s">
        <v>2</v>
      </c>
      <c r="G63" s="62">
        <v>73</v>
      </c>
      <c r="H63" s="62" t="s">
        <v>5</v>
      </c>
      <c r="I63" s="62">
        <v>44</v>
      </c>
      <c r="J63" s="62" t="s">
        <v>5</v>
      </c>
      <c r="K63" s="62"/>
      <c r="L63" s="62"/>
      <c r="M63" s="62">
        <v>38</v>
      </c>
      <c r="N63" s="62" t="s">
        <v>3</v>
      </c>
      <c r="O63" s="62">
        <v>53</v>
      </c>
      <c r="P63" s="62" t="s">
        <v>2</v>
      </c>
      <c r="Q63" s="63">
        <f t="shared" si="5"/>
        <v>256</v>
      </c>
      <c r="R63" s="63">
        <v>500</v>
      </c>
      <c r="S63" s="65">
        <f t="shared" si="6"/>
        <v>0.51200000000000001</v>
      </c>
      <c r="T63" s="63">
        <v>71</v>
      </c>
      <c r="U63" s="63" t="s">
        <v>2</v>
      </c>
      <c r="V63" s="63">
        <f t="shared" si="7"/>
        <v>289</v>
      </c>
      <c r="W63" s="66">
        <f t="shared" si="8"/>
        <v>0.57799999999999996</v>
      </c>
      <c r="X63" s="92">
        <f t="shared" si="9"/>
        <v>59</v>
      </c>
      <c r="Y63" s="59"/>
    </row>
    <row r="64" spans="1:25" x14ac:dyDescent="0.25">
      <c r="A64" s="62">
        <v>60</v>
      </c>
      <c r="B64" s="62" t="s">
        <v>115</v>
      </c>
      <c r="C64" s="63" t="s">
        <v>114</v>
      </c>
      <c r="D64" s="64" t="s">
        <v>15</v>
      </c>
      <c r="E64" s="62">
        <v>54</v>
      </c>
      <c r="F64" s="62" t="s">
        <v>2</v>
      </c>
      <c r="G64" s="62">
        <v>81</v>
      </c>
      <c r="H64" s="62" t="s">
        <v>6</v>
      </c>
      <c r="I64" s="62">
        <v>35</v>
      </c>
      <c r="J64" s="62" t="s">
        <v>3</v>
      </c>
      <c r="K64" s="62"/>
      <c r="L64" s="62"/>
      <c r="M64" s="62">
        <v>38</v>
      </c>
      <c r="N64" s="62" t="s">
        <v>3</v>
      </c>
      <c r="O64" s="62">
        <v>43</v>
      </c>
      <c r="P64" s="62" t="s">
        <v>3</v>
      </c>
      <c r="Q64" s="63">
        <f t="shared" si="5"/>
        <v>251</v>
      </c>
      <c r="R64" s="63">
        <v>500</v>
      </c>
      <c r="S64" s="65">
        <f t="shared" si="6"/>
        <v>0.502</v>
      </c>
      <c r="T64" s="63">
        <v>72</v>
      </c>
      <c r="U64" s="63" t="s">
        <v>2</v>
      </c>
      <c r="V64" s="63">
        <f t="shared" si="7"/>
        <v>288</v>
      </c>
      <c r="W64" s="66">
        <f t="shared" si="8"/>
        <v>0.57599999999999996</v>
      </c>
      <c r="X64" s="92">
        <f t="shared" si="9"/>
        <v>60</v>
      </c>
      <c r="Y64" s="59"/>
    </row>
    <row r="65" spans="1:25" x14ac:dyDescent="0.25">
      <c r="A65" s="62">
        <v>61</v>
      </c>
      <c r="B65" s="62" t="s">
        <v>79</v>
      </c>
      <c r="C65" s="63" t="s">
        <v>78</v>
      </c>
      <c r="D65" s="64" t="s">
        <v>18</v>
      </c>
      <c r="E65" s="62">
        <v>55</v>
      </c>
      <c r="F65" s="62" t="s">
        <v>2</v>
      </c>
      <c r="G65" s="62">
        <v>79</v>
      </c>
      <c r="H65" s="62" t="s">
        <v>1</v>
      </c>
      <c r="I65" s="62">
        <v>33</v>
      </c>
      <c r="J65" s="62" t="s">
        <v>3</v>
      </c>
      <c r="K65" s="62"/>
      <c r="L65" s="62"/>
      <c r="M65" s="62">
        <v>42</v>
      </c>
      <c r="N65" s="62" t="s">
        <v>2</v>
      </c>
      <c r="O65" s="62">
        <v>40</v>
      </c>
      <c r="P65" s="62" t="s">
        <v>3</v>
      </c>
      <c r="Q65" s="63">
        <f t="shared" si="5"/>
        <v>249</v>
      </c>
      <c r="R65" s="63">
        <v>500</v>
      </c>
      <c r="S65" s="65">
        <f t="shared" si="6"/>
        <v>0.498</v>
      </c>
      <c r="T65" s="63">
        <v>72</v>
      </c>
      <c r="U65" s="63" t="s">
        <v>2</v>
      </c>
      <c r="V65" s="63">
        <f t="shared" si="7"/>
        <v>288</v>
      </c>
      <c r="W65" s="66">
        <f t="shared" si="8"/>
        <v>0.57599999999999996</v>
      </c>
      <c r="X65" s="92">
        <f t="shared" si="9"/>
        <v>60</v>
      </c>
      <c r="Y65" s="59"/>
    </row>
    <row r="66" spans="1:25" x14ac:dyDescent="0.25">
      <c r="A66" s="62">
        <v>62</v>
      </c>
      <c r="B66" s="62" t="s">
        <v>67</v>
      </c>
      <c r="C66" s="63" t="s">
        <v>66</v>
      </c>
      <c r="D66" s="64" t="s">
        <v>18</v>
      </c>
      <c r="E66" s="62">
        <v>67</v>
      </c>
      <c r="F66" s="62" t="s">
        <v>5</v>
      </c>
      <c r="G66" s="62">
        <v>63</v>
      </c>
      <c r="H66" s="62" t="s">
        <v>0</v>
      </c>
      <c r="I66" s="62">
        <v>34</v>
      </c>
      <c r="J66" s="62" t="s">
        <v>3</v>
      </c>
      <c r="K66" s="62"/>
      <c r="L66" s="62"/>
      <c r="M66" s="62">
        <v>37</v>
      </c>
      <c r="N66" s="62" t="s">
        <v>3</v>
      </c>
      <c r="O66" s="62">
        <v>51</v>
      </c>
      <c r="P66" s="62" t="s">
        <v>2</v>
      </c>
      <c r="Q66" s="63">
        <f t="shared" si="5"/>
        <v>252</v>
      </c>
      <c r="R66" s="63">
        <v>500</v>
      </c>
      <c r="S66" s="65">
        <f t="shared" si="6"/>
        <v>0.504</v>
      </c>
      <c r="T66" s="63">
        <v>69</v>
      </c>
      <c r="U66" s="63" t="s">
        <v>3</v>
      </c>
      <c r="V66" s="63">
        <f t="shared" si="7"/>
        <v>287</v>
      </c>
      <c r="W66" s="66">
        <f t="shared" si="8"/>
        <v>0.57399999999999995</v>
      </c>
      <c r="X66" s="92">
        <f t="shared" si="9"/>
        <v>62</v>
      </c>
      <c r="Y66" s="59"/>
    </row>
    <row r="67" spans="1:25" ht="15.75" customHeight="1" x14ac:dyDescent="0.25">
      <c r="A67" s="62">
        <v>63</v>
      </c>
      <c r="B67" s="62" t="s">
        <v>131</v>
      </c>
      <c r="C67" s="63" t="s">
        <v>130</v>
      </c>
      <c r="D67" s="64" t="s">
        <v>15</v>
      </c>
      <c r="E67" s="62">
        <v>56</v>
      </c>
      <c r="F67" s="62" t="s">
        <v>2</v>
      </c>
      <c r="G67" s="62">
        <v>51</v>
      </c>
      <c r="H67" s="62" t="s">
        <v>3</v>
      </c>
      <c r="I67" s="62"/>
      <c r="J67" s="62"/>
      <c r="K67" s="67">
        <v>26</v>
      </c>
      <c r="L67" s="67" t="s">
        <v>8</v>
      </c>
      <c r="M67" s="62">
        <v>40</v>
      </c>
      <c r="N67" s="62" t="s">
        <v>2</v>
      </c>
      <c r="O67" s="62">
        <v>45</v>
      </c>
      <c r="P67" s="62" t="s">
        <v>3</v>
      </c>
      <c r="Q67" s="67">
        <f t="shared" si="5"/>
        <v>218</v>
      </c>
      <c r="R67" s="63">
        <v>500</v>
      </c>
      <c r="S67" s="67">
        <f t="shared" si="6"/>
        <v>0.436</v>
      </c>
      <c r="T67" s="63">
        <v>69</v>
      </c>
      <c r="U67" s="63" t="s">
        <v>3</v>
      </c>
      <c r="V67" s="63">
        <f t="shared" si="7"/>
        <v>261</v>
      </c>
      <c r="W67" s="68">
        <f t="shared" si="8"/>
        <v>0.52200000000000002</v>
      </c>
      <c r="X67" s="92">
        <f t="shared" si="9"/>
        <v>63</v>
      </c>
      <c r="Y67" s="115" t="s">
        <v>214</v>
      </c>
    </row>
    <row r="68" spans="1:25" x14ac:dyDescent="0.25">
      <c r="A68" s="62">
        <v>64</v>
      </c>
      <c r="B68" s="62" t="s">
        <v>69</v>
      </c>
      <c r="C68" s="63" t="s">
        <v>68</v>
      </c>
      <c r="D68" s="64" t="s">
        <v>18</v>
      </c>
      <c r="E68" s="62">
        <v>39</v>
      </c>
      <c r="F68" s="62" t="s">
        <v>3</v>
      </c>
      <c r="G68" s="62">
        <v>71</v>
      </c>
      <c r="H68" s="62" t="s">
        <v>5</v>
      </c>
      <c r="I68" s="62"/>
      <c r="J68" s="62"/>
      <c r="K68" s="67">
        <v>25</v>
      </c>
      <c r="L68" s="67" t="s">
        <v>8</v>
      </c>
      <c r="M68" s="62">
        <v>37</v>
      </c>
      <c r="N68" s="62" t="s">
        <v>3</v>
      </c>
      <c r="O68" s="62">
        <v>46</v>
      </c>
      <c r="P68" s="62" t="s">
        <v>3</v>
      </c>
      <c r="Q68" s="67">
        <f t="shared" si="5"/>
        <v>218</v>
      </c>
      <c r="R68" s="63">
        <v>500</v>
      </c>
      <c r="S68" s="67">
        <f t="shared" si="6"/>
        <v>0.436</v>
      </c>
      <c r="T68" s="63">
        <v>67</v>
      </c>
      <c r="U68" s="63" t="s">
        <v>3</v>
      </c>
      <c r="V68" s="63">
        <f t="shared" si="7"/>
        <v>260</v>
      </c>
      <c r="W68" s="68">
        <f t="shared" si="8"/>
        <v>0.52</v>
      </c>
      <c r="X68" s="92">
        <f t="shared" si="9"/>
        <v>64</v>
      </c>
      <c r="Y68" s="115"/>
    </row>
    <row r="69" spans="1:25" ht="16.5" thickBot="1" x14ac:dyDescent="0.3">
      <c r="A69" s="62">
        <v>65</v>
      </c>
      <c r="B69" s="62" t="s">
        <v>95</v>
      </c>
      <c r="C69" s="63" t="s">
        <v>94</v>
      </c>
      <c r="D69" s="64" t="s">
        <v>15</v>
      </c>
      <c r="E69" s="62">
        <v>36</v>
      </c>
      <c r="F69" s="62" t="s">
        <v>3</v>
      </c>
      <c r="G69" s="62">
        <v>39</v>
      </c>
      <c r="H69" s="62" t="s">
        <v>3</v>
      </c>
      <c r="I69" s="62">
        <v>37</v>
      </c>
      <c r="J69" s="62" t="s">
        <v>2</v>
      </c>
      <c r="K69" s="62"/>
      <c r="L69" s="62"/>
      <c r="M69" s="62">
        <v>47</v>
      </c>
      <c r="N69" s="62" t="s">
        <v>0</v>
      </c>
      <c r="O69" s="62">
        <v>33</v>
      </c>
      <c r="P69" s="62" t="s">
        <v>3</v>
      </c>
      <c r="Q69" s="63">
        <f t="shared" si="5"/>
        <v>192</v>
      </c>
      <c r="R69" s="63">
        <v>500</v>
      </c>
      <c r="S69" s="65">
        <f t="shared" ref="S69:S100" si="10">Q69/R69</f>
        <v>0.38400000000000001</v>
      </c>
      <c r="T69" s="63">
        <v>69</v>
      </c>
      <c r="U69" s="63" t="s">
        <v>3</v>
      </c>
      <c r="V69" s="63">
        <f t="shared" si="7"/>
        <v>228</v>
      </c>
      <c r="W69" s="85">
        <f t="shared" ref="W69:W100" si="11">V69/500</f>
        <v>0.45600000000000002</v>
      </c>
      <c r="X69" s="93">
        <f t="shared" si="9"/>
        <v>65</v>
      </c>
      <c r="Y69" s="59"/>
    </row>
    <row r="70" spans="1:25" ht="21.75" customHeight="1" x14ac:dyDescent="0.25">
      <c r="A70" s="69"/>
      <c r="B70" s="69"/>
      <c r="C70" s="59"/>
      <c r="D70" s="70"/>
      <c r="E70" s="123" t="s">
        <v>174</v>
      </c>
      <c r="F70" s="124"/>
      <c r="G70" s="123" t="s">
        <v>175</v>
      </c>
      <c r="H70" s="124"/>
      <c r="I70" s="128" t="s">
        <v>189</v>
      </c>
      <c r="J70" s="129"/>
      <c r="K70" s="128" t="s">
        <v>190</v>
      </c>
      <c r="L70" s="129"/>
      <c r="M70" s="123" t="s">
        <v>191</v>
      </c>
      <c r="N70" s="124"/>
      <c r="O70" s="123" t="s">
        <v>183</v>
      </c>
      <c r="P70" s="124"/>
      <c r="Q70" s="120" t="s">
        <v>192</v>
      </c>
      <c r="R70" s="121"/>
      <c r="S70" s="71"/>
      <c r="T70" s="118" t="s">
        <v>177</v>
      </c>
      <c r="U70" s="119"/>
      <c r="V70" s="72"/>
      <c r="W70" s="113" t="s">
        <v>211</v>
      </c>
      <c r="X70" s="114"/>
      <c r="Y70" s="59"/>
    </row>
    <row r="71" spans="1:25" x14ac:dyDescent="0.25">
      <c r="A71" s="69"/>
      <c r="B71" s="69"/>
      <c r="C71" s="122" t="s">
        <v>186</v>
      </c>
      <c r="D71" s="122"/>
      <c r="E71" s="122">
        <f>ROUND(SUM(E$5:E$69)/COUNTA(F5:F69),2)</f>
        <v>67.22</v>
      </c>
      <c r="F71" s="122"/>
      <c r="G71" s="122">
        <f>ROUND(SUM(G$5:G$69)/COUNTA(H5:H69),2)</f>
        <v>81.28</v>
      </c>
      <c r="H71" s="122"/>
      <c r="I71" s="122">
        <f>ROUND(SUM(I$5:I$69)/COUNTA(J5:J69),2)</f>
        <v>51.88</v>
      </c>
      <c r="J71" s="122"/>
      <c r="K71" s="122">
        <f t="shared" ref="K71:T71" si="12">SUM(K$5:K$69)/COUNTA(L5:L69)</f>
        <v>58</v>
      </c>
      <c r="L71" s="122"/>
      <c r="M71" s="122">
        <f>ROUND(SUM(M$5:M$69)/COUNTA(N5:N69),2)</f>
        <v>63.15</v>
      </c>
      <c r="N71" s="122"/>
      <c r="O71" s="122">
        <f>ROUND(SUM(O$5:O$69)/COUNTA(P5:P69),2)</f>
        <v>68.55</v>
      </c>
      <c r="P71" s="122"/>
      <c r="Q71" s="122">
        <f>ROUND(SUM(Q$5:Q$69)/COUNTA(R5:R69),2)</f>
        <v>335.09</v>
      </c>
      <c r="R71" s="122"/>
      <c r="T71" s="122">
        <f t="shared" si="12"/>
        <v>82.2</v>
      </c>
      <c r="U71" s="122"/>
      <c r="V71" s="84">
        <f>SUM(V5:V69)/65</f>
        <v>364.53846153846155</v>
      </c>
      <c r="W71" s="86">
        <f>SUM(W5:W69)/65</f>
        <v>0.72907692307692307</v>
      </c>
      <c r="X71" s="87"/>
      <c r="Y71" s="59"/>
    </row>
    <row r="72" spans="1:25" x14ac:dyDescent="0.25">
      <c r="A72" s="69"/>
      <c r="B72" s="69"/>
      <c r="C72" s="122" t="s">
        <v>187</v>
      </c>
      <c r="D72" s="122"/>
      <c r="E72" s="122">
        <f>MAX(E$5:E$69)</f>
        <v>93</v>
      </c>
      <c r="F72" s="122"/>
      <c r="G72" s="122">
        <f t="shared" ref="G72:T72" si="13">MAX(G$5:G$69)</f>
        <v>96</v>
      </c>
      <c r="H72" s="122"/>
      <c r="I72" s="122">
        <f t="shared" si="13"/>
        <v>83</v>
      </c>
      <c r="J72" s="122"/>
      <c r="K72" s="122">
        <f t="shared" si="13"/>
        <v>99</v>
      </c>
      <c r="L72" s="122"/>
      <c r="M72" s="122">
        <f t="shared" si="13"/>
        <v>100</v>
      </c>
      <c r="N72" s="122"/>
      <c r="O72" s="122">
        <f t="shared" si="13"/>
        <v>96</v>
      </c>
      <c r="P72" s="122"/>
      <c r="Q72" s="122">
        <f t="shared" si="13"/>
        <v>477</v>
      </c>
      <c r="R72" s="122"/>
      <c r="S72" s="62">
        <v>0.95399999999999996</v>
      </c>
      <c r="T72" s="122">
        <f t="shared" si="13"/>
        <v>99</v>
      </c>
      <c r="U72" s="122"/>
      <c r="V72" s="84">
        <v>480</v>
      </c>
      <c r="W72" s="88">
        <v>0.96</v>
      </c>
      <c r="X72" s="89"/>
      <c r="Y72" s="59"/>
    </row>
    <row r="73" spans="1:25" ht="16.5" thickBot="1" x14ac:dyDescent="0.3">
      <c r="A73" s="69"/>
      <c r="B73" s="69"/>
      <c r="C73" s="122" t="s">
        <v>188</v>
      </c>
      <c r="D73" s="122"/>
      <c r="E73" s="122">
        <f>MIN(E$5:E$69)</f>
        <v>36</v>
      </c>
      <c r="F73" s="122"/>
      <c r="G73" s="122">
        <f t="shared" ref="G73:T73" si="14">MIN(G$5:G$69)</f>
        <v>39</v>
      </c>
      <c r="H73" s="122"/>
      <c r="I73" s="122">
        <f t="shared" si="14"/>
        <v>33</v>
      </c>
      <c r="J73" s="122"/>
      <c r="K73" s="122">
        <f t="shared" si="14"/>
        <v>25</v>
      </c>
      <c r="L73" s="122"/>
      <c r="M73" s="122">
        <f t="shared" si="14"/>
        <v>37</v>
      </c>
      <c r="N73" s="122"/>
      <c r="O73" s="122">
        <f t="shared" si="14"/>
        <v>33</v>
      </c>
      <c r="P73" s="122"/>
      <c r="Q73" s="122">
        <f t="shared" si="14"/>
        <v>192</v>
      </c>
      <c r="R73" s="122"/>
      <c r="S73" s="62">
        <v>0.38400000000000001</v>
      </c>
      <c r="T73" s="122">
        <f t="shared" si="14"/>
        <v>67</v>
      </c>
      <c r="U73" s="122"/>
      <c r="V73" s="84">
        <v>228</v>
      </c>
      <c r="W73" s="90">
        <v>0.45600000000000002</v>
      </c>
      <c r="X73" s="91"/>
      <c r="Y73" s="59"/>
    </row>
  </sheetData>
  <sortState ref="A6:X70">
    <sortCondition ref="X6:X70"/>
  </sortState>
  <mergeCells count="57">
    <mergeCell ref="Q3:Q4"/>
    <mergeCell ref="R3:R4"/>
    <mergeCell ref="S3:S4"/>
    <mergeCell ref="T3:U3"/>
    <mergeCell ref="Y5:Y22"/>
    <mergeCell ref="A3:A4"/>
    <mergeCell ref="O70:P70"/>
    <mergeCell ref="M70:N70"/>
    <mergeCell ref="K70:L70"/>
    <mergeCell ref="I70:J70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1:U1"/>
    <mergeCell ref="A2:U2"/>
    <mergeCell ref="Q71:R71"/>
    <mergeCell ref="Q72:R72"/>
    <mergeCell ref="Q73:R73"/>
    <mergeCell ref="T71:U71"/>
    <mergeCell ref="T72:U72"/>
    <mergeCell ref="T73:U73"/>
    <mergeCell ref="M71:N71"/>
    <mergeCell ref="M72:N72"/>
    <mergeCell ref="M73:N73"/>
    <mergeCell ref="O71:P71"/>
    <mergeCell ref="O72:P72"/>
    <mergeCell ref="O73:P73"/>
    <mergeCell ref="I71:J71"/>
    <mergeCell ref="I72:J72"/>
    <mergeCell ref="Q70:R70"/>
    <mergeCell ref="C71:D71"/>
    <mergeCell ref="C72:D72"/>
    <mergeCell ref="C73:D73"/>
    <mergeCell ref="I73:J73"/>
    <mergeCell ref="K71:L71"/>
    <mergeCell ref="K72:L72"/>
    <mergeCell ref="K73:L73"/>
    <mergeCell ref="G70:H70"/>
    <mergeCell ref="E70:F70"/>
    <mergeCell ref="E71:F71"/>
    <mergeCell ref="E72:F72"/>
    <mergeCell ref="E73:F73"/>
    <mergeCell ref="G71:H71"/>
    <mergeCell ref="G72:H72"/>
    <mergeCell ref="G73:H73"/>
    <mergeCell ref="W70:X70"/>
    <mergeCell ref="Y67:Y68"/>
    <mergeCell ref="Y29:Y46"/>
    <mergeCell ref="X3:X4"/>
    <mergeCell ref="T70:U70"/>
    <mergeCell ref="V3:W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0"/>
  <sheetViews>
    <sheetView workbookViewId="0">
      <selection activeCell="E9" activeCellId="1" sqref="R3 E9"/>
    </sheetView>
  </sheetViews>
  <sheetFormatPr defaultRowHeight="15" x14ac:dyDescent="0.25"/>
  <cols>
    <col min="2" max="2" width="8" customWidth="1"/>
    <col min="3" max="3" width="10.140625" customWidth="1"/>
    <col min="4" max="4" width="24.140625" customWidth="1"/>
  </cols>
  <sheetData>
    <row r="1" spans="2:24" ht="27.75" customHeight="1" x14ac:dyDescent="0.4">
      <c r="B1" s="95" t="s">
        <v>206</v>
      </c>
      <c r="C1" s="95"/>
      <c r="D1" s="95"/>
      <c r="E1" s="95"/>
      <c r="F1" s="95"/>
      <c r="G1" s="9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2:24" ht="18.75" x14ac:dyDescent="0.3">
      <c r="B2" s="125" t="s">
        <v>205</v>
      </c>
      <c r="C2" s="125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46"/>
      <c r="P2" s="46"/>
      <c r="Q2" s="46"/>
      <c r="R2" s="46"/>
      <c r="S2" s="46"/>
      <c r="T2" s="46"/>
      <c r="U2" s="46"/>
      <c r="V2" s="46"/>
      <c r="W2" s="46"/>
      <c r="X2" s="46"/>
    </row>
    <row r="4" spans="2:24" x14ac:dyDescent="0.25">
      <c r="B4" s="140" t="s">
        <v>203</v>
      </c>
      <c r="C4" s="141"/>
      <c r="D4" s="141"/>
      <c r="E4" s="141"/>
      <c r="F4" s="141"/>
      <c r="G4" s="142"/>
      <c r="U4" s="74"/>
    </row>
    <row r="5" spans="2:24" x14ac:dyDescent="0.25">
      <c r="B5" s="39" t="s">
        <v>14</v>
      </c>
      <c r="C5" s="39" t="s">
        <v>11</v>
      </c>
      <c r="D5" s="39" t="s">
        <v>12</v>
      </c>
      <c r="E5" s="39" t="s">
        <v>10</v>
      </c>
      <c r="F5" s="39" t="s">
        <v>13</v>
      </c>
      <c r="G5" s="39" t="s">
        <v>173</v>
      </c>
      <c r="W5" s="74"/>
    </row>
    <row r="6" spans="2:24" ht="15.75" x14ac:dyDescent="0.25">
      <c r="B6" s="41">
        <v>1</v>
      </c>
      <c r="C6" s="5" t="s">
        <v>46</v>
      </c>
      <c r="D6" s="6" t="s">
        <v>45</v>
      </c>
      <c r="E6" s="40">
        <v>480</v>
      </c>
      <c r="F6" s="42">
        <v>0.96</v>
      </c>
      <c r="G6" s="1">
        <v>1</v>
      </c>
    </row>
    <row r="7" spans="2:24" ht="15.75" x14ac:dyDescent="0.25">
      <c r="B7" s="41">
        <v>2</v>
      </c>
      <c r="C7" s="5" t="s">
        <v>105</v>
      </c>
      <c r="D7" s="6" t="s">
        <v>104</v>
      </c>
      <c r="E7" s="40">
        <v>476</v>
      </c>
      <c r="F7" s="42">
        <v>0.95199999999999996</v>
      </c>
      <c r="G7" s="1">
        <v>2</v>
      </c>
    </row>
    <row r="8" spans="2:24" ht="15.75" x14ac:dyDescent="0.25">
      <c r="B8" s="41">
        <v>3</v>
      </c>
      <c r="C8" s="5" t="s">
        <v>109</v>
      </c>
      <c r="D8" s="6" t="s">
        <v>108</v>
      </c>
      <c r="E8" s="40">
        <v>476</v>
      </c>
      <c r="F8" s="42">
        <v>0.95199999999999996</v>
      </c>
      <c r="G8" s="1">
        <v>3</v>
      </c>
    </row>
    <row r="9" spans="2:24" ht="15.75" x14ac:dyDescent="0.25">
      <c r="B9" s="41">
        <v>4</v>
      </c>
      <c r="C9" s="5" t="s">
        <v>54</v>
      </c>
      <c r="D9" s="6" t="s">
        <v>53</v>
      </c>
      <c r="E9" s="40">
        <v>472</v>
      </c>
      <c r="F9" s="42">
        <v>0.94399999999999995</v>
      </c>
      <c r="G9" s="1">
        <v>4</v>
      </c>
    </row>
    <row r="10" spans="2:24" ht="15.75" x14ac:dyDescent="0.25">
      <c r="B10" s="41">
        <v>5</v>
      </c>
      <c r="C10" s="5" t="s">
        <v>139</v>
      </c>
      <c r="D10" s="6" t="s">
        <v>138</v>
      </c>
      <c r="E10" s="40">
        <v>460</v>
      </c>
      <c r="F10" s="42">
        <v>0.92</v>
      </c>
      <c r="G10" s="1">
        <v>5</v>
      </c>
    </row>
  </sheetData>
  <mergeCells count="3">
    <mergeCell ref="B4:G4"/>
    <mergeCell ref="B1:G1"/>
    <mergeCell ref="B2:N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SCHOOL RESULT</vt:lpstr>
      <vt:lpstr>SUBJECT WISE RESULT ANALYSIS</vt:lpstr>
      <vt:lpstr>CLASS X CBSE RESULT RAW DATA</vt:lpstr>
      <vt:lpstr>TOPPER LIST</vt:lpstr>
      <vt:lpstr>'SCHOOL RESULT'!Print_Area</vt:lpstr>
      <vt:lpstr>'SUBJECT WISE RESULT ANALYSIS'!Print_Area</vt:lpstr>
      <vt:lpstr>'TOPPER LIST'!Print_Area</vt:lpstr>
      <vt:lpstr>'CLASS X CBSE RESULT RAW DATA'!Print_Titles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2024-05-19T13:07:41Z</cp:lastPrinted>
  <dcterms:created xsi:type="dcterms:W3CDTF">2024-05-15T03:22:49Z</dcterms:created>
  <dcterms:modified xsi:type="dcterms:W3CDTF">2024-05-19T17:39:58Z</dcterms:modified>
</cp:coreProperties>
</file>