
<file path=[Content_Types].xml><?xml version="1.0" encoding="utf-8"?>
<Types xmlns="http://schemas.openxmlformats.org/package/2006/content-types">
  <Default Extension="png" ContentType="image/png"/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5"/>
  </bookViews>
  <sheets>
    <sheet name="Sheet1" sheetId="1" r:id="rId1"/>
    <sheet name="class 12 all" sheetId="2" r:id="rId2"/>
    <sheet name="humanities" sheetId="4" r:id="rId3"/>
    <sheet name="science" sheetId="5" r:id="rId4"/>
    <sheet name="commerce" sheetId="6" r:id="rId5"/>
    <sheet name="CLASS12 SUBJECTWISE" sheetId="7" r:id="rId6"/>
  </sheets>
  <definedNames>
    <definedName name="_08409__1" localSheetId="1">'class 12 all'!$A$1:$Z$77</definedName>
    <definedName name="CLASS_12" localSheetId="1">'class 12 all'!#REF!</definedName>
  </definedNames>
  <calcPr calcId="124519"/>
</workbook>
</file>

<file path=xl/calcChain.xml><?xml version="1.0" encoding="utf-8"?>
<calcChain xmlns="http://schemas.openxmlformats.org/spreadsheetml/2006/main">
  <c r="AN21" i="7"/>
  <c r="AN22"/>
  <c r="AN23"/>
  <c r="AN24"/>
  <c r="AN20"/>
  <c r="AQ13"/>
  <c r="AQ14"/>
  <c r="AQ15"/>
  <c r="AQ16"/>
  <c r="AQ17"/>
  <c r="AQ18"/>
  <c r="AQ19"/>
  <c r="AQ20"/>
  <c r="AQ21"/>
  <c r="AQ22"/>
  <c r="AQ23"/>
  <c r="AT23" s="1"/>
  <c r="AQ24"/>
  <c r="AP13"/>
  <c r="AP14"/>
  <c r="AP15"/>
  <c r="AP16"/>
  <c r="AP17"/>
  <c r="AP18"/>
  <c r="AP19"/>
  <c r="AP20"/>
  <c r="AP21"/>
  <c r="AP22"/>
  <c r="AP23"/>
  <c r="AP24"/>
  <c r="AM20"/>
  <c r="AM21"/>
  <c r="AM22"/>
  <c r="AM23"/>
  <c r="AM24"/>
  <c r="AN13"/>
  <c r="AT13" s="1"/>
  <c r="AN14"/>
  <c r="AN15"/>
  <c r="AN16"/>
  <c r="AT16" s="1"/>
  <c r="AN17"/>
  <c r="AN18"/>
  <c r="AN19"/>
  <c r="AM13"/>
  <c r="AM14"/>
  <c r="AM15"/>
  <c r="AM16"/>
  <c r="AM17"/>
  <c r="AM18"/>
  <c r="AM19"/>
  <c r="AL13"/>
  <c r="AL14"/>
  <c r="AL15"/>
  <c r="AL16"/>
  <c r="AL17"/>
  <c r="AL18"/>
  <c r="AL19"/>
  <c r="AI13"/>
  <c r="AI14"/>
  <c r="AI15"/>
  <c r="AF13"/>
  <c r="AF14"/>
  <c r="AF15"/>
  <c r="AF16"/>
  <c r="AC13"/>
  <c r="AC14"/>
  <c r="AC15"/>
  <c r="AC16"/>
  <c r="AC17"/>
  <c r="Z13"/>
  <c r="Z14"/>
  <c r="Z15"/>
  <c r="Z16"/>
  <c r="Z17"/>
  <c r="Z18"/>
  <c r="W13"/>
  <c r="W14"/>
  <c r="W15"/>
  <c r="W16"/>
  <c r="W17"/>
  <c r="W18"/>
  <c r="W19"/>
  <c r="T13"/>
  <c r="T14"/>
  <c r="T15"/>
  <c r="Q13"/>
  <c r="Q14"/>
  <c r="Q15"/>
  <c r="N14"/>
  <c r="N15"/>
  <c r="N16"/>
  <c r="N17"/>
  <c r="N18"/>
  <c r="N19"/>
  <c r="N20"/>
  <c r="N21"/>
  <c r="N22"/>
  <c r="N23"/>
  <c r="N24"/>
  <c r="P42" i="5"/>
  <c r="Q42"/>
  <c r="Q39" s="1"/>
  <c r="D15" i="7" s="1"/>
  <c r="P43" i="5"/>
  <c r="Q43"/>
  <c r="R43" s="1"/>
  <c r="P44"/>
  <c r="R44" s="1"/>
  <c r="Q44"/>
  <c r="P45"/>
  <c r="Q45"/>
  <c r="R45" s="1"/>
  <c r="P46"/>
  <c r="Q46"/>
  <c r="R46"/>
  <c r="P47"/>
  <c r="R47" s="1"/>
  <c r="Q47"/>
  <c r="P48"/>
  <c r="R48" s="1"/>
  <c r="Q48"/>
  <c r="P49"/>
  <c r="Q49"/>
  <c r="R49" s="1"/>
  <c r="P50"/>
  <c r="Q50"/>
  <c r="R50"/>
  <c r="N13" i="7"/>
  <c r="AT20"/>
  <c r="AL20"/>
  <c r="AL21"/>
  <c r="AL22"/>
  <c r="AL23"/>
  <c r="AL24"/>
  <c r="AI16"/>
  <c r="AI17"/>
  <c r="AI18"/>
  <c r="AI19"/>
  <c r="AI20"/>
  <c r="AI21"/>
  <c r="AI22"/>
  <c r="AI23"/>
  <c r="AI24"/>
  <c r="AF17"/>
  <c r="AF18"/>
  <c r="AF19"/>
  <c r="AF20"/>
  <c r="AF21"/>
  <c r="AF22"/>
  <c r="AF23"/>
  <c r="AF24"/>
  <c r="AC18"/>
  <c r="AC19"/>
  <c r="AC20"/>
  <c r="AC21"/>
  <c r="AC22"/>
  <c r="AC23"/>
  <c r="AC24"/>
  <c r="Z19"/>
  <c r="Z20"/>
  <c r="Z21"/>
  <c r="Z22"/>
  <c r="Z23"/>
  <c r="Z24"/>
  <c r="W20"/>
  <c r="W21"/>
  <c r="W22"/>
  <c r="W23"/>
  <c r="W24"/>
  <c r="T16"/>
  <c r="T17"/>
  <c r="T18"/>
  <c r="T19"/>
  <c r="T20"/>
  <c r="T21"/>
  <c r="T22"/>
  <c r="T23"/>
  <c r="T24"/>
  <c r="AG7" i="5"/>
  <c r="AE7"/>
  <c r="Q16" i="7"/>
  <c r="Q17"/>
  <c r="Q18"/>
  <c r="Q19"/>
  <c r="Q20"/>
  <c r="Q21"/>
  <c r="Q22"/>
  <c r="Q23"/>
  <c r="Q24"/>
  <c r="AO14"/>
  <c r="D21"/>
  <c r="D22"/>
  <c r="C21"/>
  <c r="C19"/>
  <c r="Z43" i="6"/>
  <c r="Y43"/>
  <c r="Z42"/>
  <c r="Y42"/>
  <c r="Z41"/>
  <c r="Y41"/>
  <c r="Z40"/>
  <c r="Y40"/>
  <c r="Z39"/>
  <c r="Y39"/>
  <c r="Z38"/>
  <c r="Y38"/>
  <c r="Z37"/>
  <c r="Y37"/>
  <c r="Z36"/>
  <c r="Z33" s="1"/>
  <c r="Y36"/>
  <c r="Y33" s="1"/>
  <c r="Z35"/>
  <c r="Y35"/>
  <c r="W43"/>
  <c r="V43"/>
  <c r="W42"/>
  <c r="V42"/>
  <c r="X42" s="1"/>
  <c r="W41"/>
  <c r="V41"/>
  <c r="W40"/>
  <c r="V40"/>
  <c r="X40" s="1"/>
  <c r="W39"/>
  <c r="V39"/>
  <c r="W38"/>
  <c r="V38"/>
  <c r="X38" s="1"/>
  <c r="W37"/>
  <c r="V37"/>
  <c r="W36"/>
  <c r="V36"/>
  <c r="X36" s="1"/>
  <c r="W35"/>
  <c r="W33" s="1"/>
  <c r="G23" i="7" s="1"/>
  <c r="V35" i="6"/>
  <c r="T43"/>
  <c r="S43"/>
  <c r="U43" s="1"/>
  <c r="T42"/>
  <c r="S42"/>
  <c r="T41"/>
  <c r="S41"/>
  <c r="U41" s="1"/>
  <c r="T40"/>
  <c r="S40"/>
  <c r="T39"/>
  <c r="S39"/>
  <c r="U39" s="1"/>
  <c r="T38"/>
  <c r="S38"/>
  <c r="T37"/>
  <c r="S37"/>
  <c r="U37" s="1"/>
  <c r="T36"/>
  <c r="T33" s="1"/>
  <c r="S36"/>
  <c r="T35"/>
  <c r="S35"/>
  <c r="U35" s="1"/>
  <c r="Q43"/>
  <c r="P43"/>
  <c r="Q42"/>
  <c r="P42"/>
  <c r="R42" s="1"/>
  <c r="Q41"/>
  <c r="P41"/>
  <c r="Q40"/>
  <c r="P40"/>
  <c r="R40" s="1"/>
  <c r="Q39"/>
  <c r="P39"/>
  <c r="Q38"/>
  <c r="P38"/>
  <c r="R38" s="1"/>
  <c r="Q37"/>
  <c r="P37"/>
  <c r="Q36"/>
  <c r="P36"/>
  <c r="R36" s="1"/>
  <c r="Q35"/>
  <c r="Q33" s="1"/>
  <c r="G20" i="7" s="1"/>
  <c r="P35" i="6"/>
  <c r="N43"/>
  <c r="M43"/>
  <c r="O43" s="1"/>
  <c r="N42"/>
  <c r="M42"/>
  <c r="N41"/>
  <c r="M41"/>
  <c r="O41" s="1"/>
  <c r="N40"/>
  <c r="M40"/>
  <c r="N39"/>
  <c r="M39"/>
  <c r="O39" s="1"/>
  <c r="N38"/>
  <c r="M38"/>
  <c r="N37"/>
  <c r="M37"/>
  <c r="O37" s="1"/>
  <c r="N36"/>
  <c r="N33" s="1"/>
  <c r="G19" i="7" s="1"/>
  <c r="M36" i="6"/>
  <c r="N35"/>
  <c r="M35"/>
  <c r="O35" s="1"/>
  <c r="K43"/>
  <c r="J43"/>
  <c r="K42"/>
  <c r="J42"/>
  <c r="L42" s="1"/>
  <c r="K41"/>
  <c r="J41"/>
  <c r="K40"/>
  <c r="J40"/>
  <c r="L40" s="1"/>
  <c r="K39"/>
  <c r="J39"/>
  <c r="K38"/>
  <c r="J38"/>
  <c r="L38" s="1"/>
  <c r="K37"/>
  <c r="J37"/>
  <c r="K36"/>
  <c r="J36"/>
  <c r="L36" s="1"/>
  <c r="K35"/>
  <c r="K33" s="1"/>
  <c r="J35"/>
  <c r="H43"/>
  <c r="G43"/>
  <c r="I43" s="1"/>
  <c r="H42"/>
  <c r="G42"/>
  <c r="H41"/>
  <c r="G41"/>
  <c r="I41" s="1"/>
  <c r="H40"/>
  <c r="G40"/>
  <c r="H39"/>
  <c r="G39"/>
  <c r="I39" s="1"/>
  <c r="H38"/>
  <c r="G38"/>
  <c r="H37"/>
  <c r="G37"/>
  <c r="I37" s="1"/>
  <c r="H36"/>
  <c r="H33" s="1"/>
  <c r="G36"/>
  <c r="G33" s="1"/>
  <c r="H35"/>
  <c r="G35"/>
  <c r="I35" s="1"/>
  <c r="E43"/>
  <c r="E42"/>
  <c r="E41"/>
  <c r="E40"/>
  <c r="E39"/>
  <c r="E38"/>
  <c r="E37"/>
  <c r="E36"/>
  <c r="E35"/>
  <c r="E33" s="1"/>
  <c r="D43"/>
  <c r="F43" s="1"/>
  <c r="D42"/>
  <c r="D41"/>
  <c r="D40"/>
  <c r="D39"/>
  <c r="D38"/>
  <c r="D37"/>
  <c r="D36"/>
  <c r="D35"/>
  <c r="F41"/>
  <c r="F37"/>
  <c r="V33"/>
  <c r="F23" i="7" s="1"/>
  <c r="P33" i="6"/>
  <c r="F20" i="7" s="1"/>
  <c r="J33" i="6"/>
  <c r="Z32"/>
  <c r="Y32"/>
  <c r="T32"/>
  <c r="S32"/>
  <c r="N32"/>
  <c r="D19" i="7" s="1"/>
  <c r="M32" i="6"/>
  <c r="H32"/>
  <c r="G32"/>
  <c r="Z50" i="5"/>
  <c r="Y50"/>
  <c r="AA50" s="1"/>
  <c r="Z49"/>
  <c r="Y49"/>
  <c r="Z48"/>
  <c r="Y48"/>
  <c r="AA48" s="1"/>
  <c r="Z47"/>
  <c r="Y47"/>
  <c r="Z46"/>
  <c r="Y46"/>
  <c r="AA46" s="1"/>
  <c r="Z45"/>
  <c r="Y45"/>
  <c r="Z44"/>
  <c r="Y44"/>
  <c r="AA44" s="1"/>
  <c r="Z43"/>
  <c r="Y43"/>
  <c r="Z42"/>
  <c r="Y42"/>
  <c r="AA42" s="1"/>
  <c r="Z40"/>
  <c r="W50"/>
  <c r="V50"/>
  <c r="W49"/>
  <c r="V49"/>
  <c r="W48"/>
  <c r="V48"/>
  <c r="W47"/>
  <c r="V47"/>
  <c r="W46"/>
  <c r="V46"/>
  <c r="W45"/>
  <c r="V45"/>
  <c r="W44"/>
  <c r="V44"/>
  <c r="W43"/>
  <c r="W40" s="1"/>
  <c r="V43"/>
  <c r="V40" s="1"/>
  <c r="W42"/>
  <c r="V42"/>
  <c r="T50"/>
  <c r="S50"/>
  <c r="T49"/>
  <c r="S49"/>
  <c r="T48"/>
  <c r="S48"/>
  <c r="T47"/>
  <c r="S47"/>
  <c r="T46"/>
  <c r="S46"/>
  <c r="T45"/>
  <c r="S45"/>
  <c r="T44"/>
  <c r="S44"/>
  <c r="T43"/>
  <c r="T40" s="1"/>
  <c r="G17" i="7" s="1"/>
  <c r="S43" i="5"/>
  <c r="S40" s="1"/>
  <c r="T42"/>
  <c r="S42"/>
  <c r="N50"/>
  <c r="M50"/>
  <c r="O50" s="1"/>
  <c r="N49"/>
  <c r="M49"/>
  <c r="N48"/>
  <c r="M48"/>
  <c r="O48" s="1"/>
  <c r="N47"/>
  <c r="M47"/>
  <c r="N46"/>
  <c r="M46"/>
  <c r="O46" s="1"/>
  <c r="N45"/>
  <c r="M45"/>
  <c r="N44"/>
  <c r="M44"/>
  <c r="O44" s="1"/>
  <c r="N43"/>
  <c r="M43"/>
  <c r="N42"/>
  <c r="M42"/>
  <c r="O42" s="1"/>
  <c r="N40"/>
  <c r="K50"/>
  <c r="J50"/>
  <c r="L50" s="1"/>
  <c r="K49"/>
  <c r="J49"/>
  <c r="K48"/>
  <c r="J48"/>
  <c r="L48" s="1"/>
  <c r="K47"/>
  <c r="J47"/>
  <c r="K46"/>
  <c r="J46"/>
  <c r="L46" s="1"/>
  <c r="K45"/>
  <c r="J45"/>
  <c r="K44"/>
  <c r="J44"/>
  <c r="L44" s="1"/>
  <c r="K43"/>
  <c r="K40" s="1"/>
  <c r="J43"/>
  <c r="K42"/>
  <c r="J42"/>
  <c r="L42" s="1"/>
  <c r="H50"/>
  <c r="G50"/>
  <c r="I50" s="1"/>
  <c r="H49"/>
  <c r="G49"/>
  <c r="H48"/>
  <c r="G48"/>
  <c r="I48" s="1"/>
  <c r="H47"/>
  <c r="G47"/>
  <c r="H46"/>
  <c r="G46"/>
  <c r="I46" s="1"/>
  <c r="H45"/>
  <c r="G45"/>
  <c r="H44"/>
  <c r="G44"/>
  <c r="I44" s="1"/>
  <c r="H43"/>
  <c r="G43"/>
  <c r="H42"/>
  <c r="G42"/>
  <c r="I42" s="1"/>
  <c r="E50"/>
  <c r="E49"/>
  <c r="E48"/>
  <c r="E47"/>
  <c r="E46"/>
  <c r="E45"/>
  <c r="E44"/>
  <c r="E43"/>
  <c r="E42"/>
  <c r="D50"/>
  <c r="D49"/>
  <c r="D48"/>
  <c r="D47"/>
  <c r="D46"/>
  <c r="D45"/>
  <c r="D44"/>
  <c r="D43"/>
  <c r="D42"/>
  <c r="E39"/>
  <c r="F39" s="1"/>
  <c r="D39"/>
  <c r="F47"/>
  <c r="F44"/>
  <c r="U35" i="4"/>
  <c r="T35"/>
  <c r="V35" s="1"/>
  <c r="U34"/>
  <c r="T34"/>
  <c r="U33"/>
  <c r="T33"/>
  <c r="V33" s="1"/>
  <c r="U32"/>
  <c r="T32"/>
  <c r="U31"/>
  <c r="T31"/>
  <c r="V31" s="1"/>
  <c r="U30"/>
  <c r="T30"/>
  <c r="U29"/>
  <c r="T29"/>
  <c r="V29" s="1"/>
  <c r="U28"/>
  <c r="U25" s="1"/>
  <c r="U26" s="1"/>
  <c r="T28"/>
  <c r="U27"/>
  <c r="T27"/>
  <c r="V27" s="1"/>
  <c r="U24"/>
  <c r="T24"/>
  <c r="V24" s="1"/>
  <c r="R35"/>
  <c r="Q35"/>
  <c r="R34"/>
  <c r="Q34"/>
  <c r="S34" s="1"/>
  <c r="R33"/>
  <c r="Q33"/>
  <c r="R32"/>
  <c r="Q32"/>
  <c r="S32" s="1"/>
  <c r="R31"/>
  <c r="Q31"/>
  <c r="R30"/>
  <c r="Q30"/>
  <c r="S30" s="1"/>
  <c r="R29"/>
  <c r="Q29"/>
  <c r="R28"/>
  <c r="Q28"/>
  <c r="S28" s="1"/>
  <c r="R27"/>
  <c r="R25" s="1"/>
  <c r="Q27"/>
  <c r="R24"/>
  <c r="Q24"/>
  <c r="O35"/>
  <c r="N35"/>
  <c r="P35" s="1"/>
  <c r="O34"/>
  <c r="N34"/>
  <c r="O33"/>
  <c r="N33"/>
  <c r="P33" s="1"/>
  <c r="O32"/>
  <c r="N32"/>
  <c r="O31"/>
  <c r="N31"/>
  <c r="P31" s="1"/>
  <c r="O30"/>
  <c r="N30"/>
  <c r="O29"/>
  <c r="N29"/>
  <c r="P29" s="1"/>
  <c r="O28"/>
  <c r="O25" s="1"/>
  <c r="N28"/>
  <c r="O27"/>
  <c r="N27"/>
  <c r="P27" s="1"/>
  <c r="O24"/>
  <c r="N24"/>
  <c r="P24" s="1"/>
  <c r="L35"/>
  <c r="K35"/>
  <c r="L34"/>
  <c r="K34"/>
  <c r="M34" s="1"/>
  <c r="L33"/>
  <c r="K33"/>
  <c r="L32"/>
  <c r="K32"/>
  <c r="M32" s="1"/>
  <c r="L31"/>
  <c r="K31"/>
  <c r="L30"/>
  <c r="K30"/>
  <c r="M30" s="1"/>
  <c r="L29"/>
  <c r="K29"/>
  <c r="L28"/>
  <c r="K28"/>
  <c r="M28" s="1"/>
  <c r="L27"/>
  <c r="L25" s="1"/>
  <c r="K27"/>
  <c r="L24"/>
  <c r="K24"/>
  <c r="I35"/>
  <c r="H35"/>
  <c r="J35" s="1"/>
  <c r="I34"/>
  <c r="H34"/>
  <c r="I33"/>
  <c r="H33"/>
  <c r="J33" s="1"/>
  <c r="I32"/>
  <c r="H32"/>
  <c r="I31"/>
  <c r="H31"/>
  <c r="J31" s="1"/>
  <c r="I30"/>
  <c r="H30"/>
  <c r="I29"/>
  <c r="H29"/>
  <c r="J29" s="1"/>
  <c r="I28"/>
  <c r="H28"/>
  <c r="I27"/>
  <c r="H27"/>
  <c r="J27" s="1"/>
  <c r="I25"/>
  <c r="I26" s="1"/>
  <c r="I24"/>
  <c r="H24"/>
  <c r="J24" s="1"/>
  <c r="F24"/>
  <c r="G24" s="1"/>
  <c r="E24"/>
  <c r="F35"/>
  <c r="F34"/>
  <c r="F33"/>
  <c r="F32"/>
  <c r="F31"/>
  <c r="F30"/>
  <c r="F29"/>
  <c r="F28"/>
  <c r="F27"/>
  <c r="E35"/>
  <c r="G35" s="1"/>
  <c r="E34"/>
  <c r="E33"/>
  <c r="E32"/>
  <c r="G32" s="1"/>
  <c r="E31"/>
  <c r="G31" s="1"/>
  <c r="E30"/>
  <c r="E29"/>
  <c r="E28"/>
  <c r="G28" s="1"/>
  <c r="E27"/>
  <c r="G27" s="1"/>
  <c r="AE27" i="6"/>
  <c r="AE18"/>
  <c r="AE7"/>
  <c r="AE13"/>
  <c r="AE16"/>
  <c r="AE10"/>
  <c r="AE21"/>
  <c r="AE24"/>
  <c r="AE26"/>
  <c r="AE11"/>
  <c r="AE12"/>
  <c r="AE25"/>
  <c r="AE15"/>
  <c r="AE22"/>
  <c r="AE19"/>
  <c r="AE8"/>
  <c r="AE14"/>
  <c r="AE20"/>
  <c r="AE9"/>
  <c r="AE28"/>
  <c r="AE17"/>
  <c r="AE23"/>
  <c r="AE9" i="5"/>
  <c r="AE31"/>
  <c r="AE16"/>
  <c r="AE21"/>
  <c r="AE18"/>
  <c r="AE28"/>
  <c r="AE17"/>
  <c r="AE22"/>
  <c r="AE23"/>
  <c r="AE35"/>
  <c r="AE33"/>
  <c r="AE10"/>
  <c r="AE12"/>
  <c r="AE27"/>
  <c r="AE24"/>
  <c r="AE15"/>
  <c r="AE20"/>
  <c r="AE19"/>
  <c r="AE26"/>
  <c r="AE13"/>
  <c r="AE30"/>
  <c r="AE32"/>
  <c r="AE25"/>
  <c r="AE29"/>
  <c r="AE34"/>
  <c r="AE14"/>
  <c r="AE8"/>
  <c r="AE11"/>
  <c r="Z10" i="4"/>
  <c r="Z14"/>
  <c r="Z12"/>
  <c r="Z11"/>
  <c r="Z15"/>
  <c r="Z16"/>
  <c r="Z18"/>
  <c r="Z17"/>
  <c r="Z20"/>
  <c r="Z13"/>
  <c r="Z19"/>
  <c r="Z21"/>
  <c r="E21" i="7" l="1"/>
  <c r="L26" i="4"/>
  <c r="G21" i="7"/>
  <c r="J21" s="1"/>
  <c r="R26" i="4"/>
  <c r="G18" i="7"/>
  <c r="O26" i="4"/>
  <c r="G22" i="7"/>
  <c r="J22" s="1"/>
  <c r="K25" i="4"/>
  <c r="Q25"/>
  <c r="L11" i="7"/>
  <c r="AJ11"/>
  <c r="G34" i="4"/>
  <c r="U11" i="7"/>
  <c r="S11"/>
  <c r="P12"/>
  <c r="AB12"/>
  <c r="O32" i="6"/>
  <c r="AA32"/>
  <c r="I38"/>
  <c r="I42"/>
  <c r="L37"/>
  <c r="L41"/>
  <c r="O36"/>
  <c r="O40"/>
  <c r="R37"/>
  <c r="R41"/>
  <c r="U36"/>
  <c r="U40"/>
  <c r="X35"/>
  <c r="X39"/>
  <c r="X43"/>
  <c r="P40" i="5"/>
  <c r="R40" s="1"/>
  <c r="R42"/>
  <c r="G29" i="4"/>
  <c r="G33"/>
  <c r="H25"/>
  <c r="H26" s="1"/>
  <c r="J28"/>
  <c r="J30"/>
  <c r="J32"/>
  <c r="J34"/>
  <c r="M24"/>
  <c r="M27"/>
  <c r="M29"/>
  <c r="M31"/>
  <c r="M33"/>
  <c r="M35"/>
  <c r="N25"/>
  <c r="P28"/>
  <c r="P30"/>
  <c r="P32"/>
  <c r="P34"/>
  <c r="S24"/>
  <c r="S27"/>
  <c r="S29"/>
  <c r="S31"/>
  <c r="S33"/>
  <c r="S35"/>
  <c r="T25"/>
  <c r="T26" s="1"/>
  <c r="V28"/>
  <c r="V30"/>
  <c r="V32"/>
  <c r="V34"/>
  <c r="R11" i="7"/>
  <c r="AD11"/>
  <c r="AB11"/>
  <c r="G40" i="5"/>
  <c r="I43"/>
  <c r="I45"/>
  <c r="I47"/>
  <c r="I49"/>
  <c r="J40"/>
  <c r="F13" i="7" s="1"/>
  <c r="L43" i="5"/>
  <c r="L45"/>
  <c r="L47"/>
  <c r="L49"/>
  <c r="M40"/>
  <c r="O43"/>
  <c r="O45"/>
  <c r="O47"/>
  <c r="O49"/>
  <c r="Q40"/>
  <c r="T39"/>
  <c r="D17" i="7" s="1"/>
  <c r="J17" s="1"/>
  <c r="W39" i="5"/>
  <c r="D16" i="7" s="1"/>
  <c r="AA45" i="5"/>
  <c r="AA47"/>
  <c r="AA49"/>
  <c r="K32" i="6"/>
  <c r="D18" i="7" s="1"/>
  <c r="Q32" i="6"/>
  <c r="D20" i="7" s="1"/>
  <c r="J20" s="1"/>
  <c r="W32" i="6"/>
  <c r="D23" i="7" s="1"/>
  <c r="J23" s="1"/>
  <c r="M33" i="6"/>
  <c r="F19" i="7" s="1"/>
  <c r="S33" i="6"/>
  <c r="U33" s="1"/>
  <c r="U34" s="1"/>
  <c r="C22" i="7"/>
  <c r="E22" s="1"/>
  <c r="AR13"/>
  <c r="AT24"/>
  <c r="X11"/>
  <c r="Z11" s="1"/>
  <c r="E19"/>
  <c r="G30" i="4"/>
  <c r="AG11" i="7"/>
  <c r="AE11"/>
  <c r="H40" i="5"/>
  <c r="V12" i="7"/>
  <c r="AH12"/>
  <c r="I32" i="6"/>
  <c r="U32"/>
  <c r="I36"/>
  <c r="I40"/>
  <c r="L35"/>
  <c r="L39"/>
  <c r="L43"/>
  <c r="O38"/>
  <c r="O42"/>
  <c r="R35"/>
  <c r="R39"/>
  <c r="R43"/>
  <c r="U38"/>
  <c r="U42"/>
  <c r="X37"/>
  <c r="X41"/>
  <c r="F25" i="4"/>
  <c r="F26" s="1"/>
  <c r="F50" i="5"/>
  <c r="O11" i="7"/>
  <c r="AA11"/>
  <c r="E40" i="5"/>
  <c r="Y11" i="7"/>
  <c r="AK11"/>
  <c r="M12"/>
  <c r="S12"/>
  <c r="Y12"/>
  <c r="AE12"/>
  <c r="AK12"/>
  <c r="K39" i="5"/>
  <c r="D13" i="7" s="1"/>
  <c r="N39" i="5"/>
  <c r="D14" i="7" s="1"/>
  <c r="Z39" i="5"/>
  <c r="J32" i="6"/>
  <c r="P32"/>
  <c r="V32"/>
  <c r="AS13" i="7"/>
  <c r="AR14"/>
  <c r="AS14"/>
  <c r="AT14"/>
  <c r="AT22"/>
  <c r="AT18"/>
  <c r="AR23"/>
  <c r="AR21"/>
  <c r="AR19"/>
  <c r="AR17"/>
  <c r="AR15"/>
  <c r="AS23"/>
  <c r="AS21"/>
  <c r="AS19"/>
  <c r="AS17"/>
  <c r="AT21"/>
  <c r="AT17"/>
  <c r="AU14"/>
  <c r="AR24"/>
  <c r="AR22"/>
  <c r="AR20"/>
  <c r="AR18"/>
  <c r="AR16"/>
  <c r="AS24"/>
  <c r="AS22"/>
  <c r="AS20"/>
  <c r="AS18"/>
  <c r="AS16"/>
  <c r="AT19"/>
  <c r="AS15"/>
  <c r="AT15"/>
  <c r="D40" i="5"/>
  <c r="F46"/>
  <c r="F48"/>
  <c r="F43"/>
  <c r="F45"/>
  <c r="F49"/>
  <c r="N41"/>
  <c r="U42"/>
  <c r="U43"/>
  <c r="U44"/>
  <c r="U45"/>
  <c r="U46"/>
  <c r="U47"/>
  <c r="U48"/>
  <c r="U49"/>
  <c r="U50"/>
  <c r="X42"/>
  <c r="X43"/>
  <c r="X44"/>
  <c r="X45"/>
  <c r="X46"/>
  <c r="X47"/>
  <c r="X48"/>
  <c r="X49"/>
  <c r="X50"/>
  <c r="Z41"/>
  <c r="H39"/>
  <c r="D12" i="7" s="1"/>
  <c r="S39" i="5"/>
  <c r="V39"/>
  <c r="V41" s="1"/>
  <c r="Y39"/>
  <c r="AA39" s="1"/>
  <c r="G24" i="7"/>
  <c r="G12"/>
  <c r="G13"/>
  <c r="G14"/>
  <c r="J14" s="1"/>
  <c r="F17"/>
  <c r="H17" s="1"/>
  <c r="M11"/>
  <c r="AN11" s="1"/>
  <c r="V11"/>
  <c r="AH11"/>
  <c r="L12"/>
  <c r="R12"/>
  <c r="X12"/>
  <c r="Z12" s="1"/>
  <c r="AD12"/>
  <c r="AJ12"/>
  <c r="E41" i="5"/>
  <c r="Y40"/>
  <c r="G39"/>
  <c r="J39"/>
  <c r="M39"/>
  <c r="D24" i="7"/>
  <c r="F24"/>
  <c r="H24" s="1"/>
  <c r="G11"/>
  <c r="F14"/>
  <c r="F16"/>
  <c r="G16"/>
  <c r="P11"/>
  <c r="O12"/>
  <c r="U12"/>
  <c r="W12" s="1"/>
  <c r="AA12"/>
  <c r="AG12"/>
  <c r="AO18"/>
  <c r="P39" i="5"/>
  <c r="P41" s="1"/>
  <c r="I19" i="7"/>
  <c r="H20"/>
  <c r="J19"/>
  <c r="H23"/>
  <c r="H19"/>
  <c r="AO24"/>
  <c r="AO20"/>
  <c r="AU20" s="1"/>
  <c r="AO23"/>
  <c r="AO19"/>
  <c r="AU19" s="1"/>
  <c r="AO17"/>
  <c r="Q41" i="5"/>
  <c r="F15" i="7"/>
  <c r="G15"/>
  <c r="J15" s="1"/>
  <c r="AN12"/>
  <c r="AO16"/>
  <c r="AO15"/>
  <c r="AO22"/>
  <c r="AO21"/>
  <c r="AU21" s="1"/>
  <c r="AO13"/>
  <c r="AU13" s="1"/>
  <c r="AA35" i="6"/>
  <c r="AA36"/>
  <c r="AA37"/>
  <c r="AA38"/>
  <c r="AA39"/>
  <c r="AA40"/>
  <c r="AA41"/>
  <c r="AA42"/>
  <c r="AA43"/>
  <c r="C24" i="7"/>
  <c r="E24" s="1"/>
  <c r="K19"/>
  <c r="Z34" i="6"/>
  <c r="Y34"/>
  <c r="W34"/>
  <c r="V34"/>
  <c r="T34"/>
  <c r="Q34"/>
  <c r="P34"/>
  <c r="N34"/>
  <c r="M34"/>
  <c r="J34"/>
  <c r="H34"/>
  <c r="G34"/>
  <c r="E32"/>
  <c r="D11" i="7" s="1"/>
  <c r="J11" s="1"/>
  <c r="F36" i="6"/>
  <c r="F38"/>
  <c r="D33"/>
  <c r="F35"/>
  <c r="F39"/>
  <c r="F40"/>
  <c r="F42"/>
  <c r="D32"/>
  <c r="F32" s="1"/>
  <c r="E34"/>
  <c r="I33"/>
  <c r="I34" s="1"/>
  <c r="O33"/>
  <c r="AA33"/>
  <c r="AA34" s="1"/>
  <c r="F33"/>
  <c r="L33"/>
  <c r="R33"/>
  <c r="X33"/>
  <c r="T41" i="5"/>
  <c r="AA40"/>
  <c r="AA41" s="1"/>
  <c r="Y41"/>
  <c r="AA43"/>
  <c r="X40"/>
  <c r="U40"/>
  <c r="O40"/>
  <c r="I40"/>
  <c r="F42"/>
  <c r="F40"/>
  <c r="F41" s="1"/>
  <c r="V25" i="4"/>
  <c r="V26" s="1"/>
  <c r="P25"/>
  <c r="P26" s="1"/>
  <c r="M25"/>
  <c r="M26" s="1"/>
  <c r="E25"/>
  <c r="E26"/>
  <c r="Q11" i="7" l="1"/>
  <c r="N11"/>
  <c r="AL11"/>
  <c r="J13"/>
  <c r="AT12"/>
  <c r="AF12"/>
  <c r="AQ12"/>
  <c r="AC11"/>
  <c r="AP12"/>
  <c r="AL12"/>
  <c r="N12"/>
  <c r="J24"/>
  <c r="J18"/>
  <c r="J16"/>
  <c r="H13"/>
  <c r="T11"/>
  <c r="Q12"/>
  <c r="H14"/>
  <c r="T12"/>
  <c r="AQ11"/>
  <c r="AT11" s="1"/>
  <c r="J12"/>
  <c r="AF11"/>
  <c r="K26" i="4"/>
  <c r="F21" i="7"/>
  <c r="R32" i="6"/>
  <c r="C20" i="7"/>
  <c r="Q26" i="4"/>
  <c r="F18" i="7"/>
  <c r="X32" i="6"/>
  <c r="X34" s="1"/>
  <c r="C23" i="7"/>
  <c r="L40" i="5"/>
  <c r="AM12" i="7"/>
  <c r="J41" i="5"/>
  <c r="G25" i="4"/>
  <c r="G26" s="1"/>
  <c r="S25"/>
  <c r="S26" s="1"/>
  <c r="L34" i="6"/>
  <c r="O34"/>
  <c r="S34"/>
  <c r="AU16" i="7"/>
  <c r="AP11"/>
  <c r="AM11"/>
  <c r="AC12"/>
  <c r="F12"/>
  <c r="H12" s="1"/>
  <c r="W41" i="5"/>
  <c r="W11" i="7"/>
  <c r="L32" i="6"/>
  <c r="C18" i="7"/>
  <c r="E18" s="1"/>
  <c r="N26" i="4"/>
  <c r="F22" i="7"/>
  <c r="J25" i="4"/>
  <c r="J26" s="1"/>
  <c r="R34" i="6"/>
  <c r="K34"/>
  <c r="AU15" i="7"/>
  <c r="C15"/>
  <c r="E15" s="1"/>
  <c r="R39" i="5"/>
  <c r="R41" s="1"/>
  <c r="AU23" i="7"/>
  <c r="AI12"/>
  <c r="AI11"/>
  <c r="K41" i="5"/>
  <c r="C11" i="7"/>
  <c r="E11" s="1"/>
  <c r="AU24"/>
  <c r="AU22"/>
  <c r="AU17"/>
  <c r="AU18"/>
  <c r="O39" i="5"/>
  <c r="C14" i="7"/>
  <c r="C12"/>
  <c r="I39" i="5"/>
  <c r="U39"/>
  <c r="C17" i="7"/>
  <c r="S41" i="5"/>
  <c r="H16" i="7"/>
  <c r="L39" i="5"/>
  <c r="L41" s="1"/>
  <c r="C13" i="7"/>
  <c r="X39" i="5"/>
  <c r="X41" s="1"/>
  <c r="C16" i="7"/>
  <c r="E16" s="1"/>
  <c r="D41" i="5"/>
  <c r="F11" i="7"/>
  <c r="I41" i="5"/>
  <c r="O41"/>
  <c r="U41"/>
  <c r="M41"/>
  <c r="G41"/>
  <c r="H41"/>
  <c r="H15" i="7"/>
  <c r="K15" s="1"/>
  <c r="I24"/>
  <c r="K24"/>
  <c r="D34" i="6"/>
  <c r="F34"/>
  <c r="AO12" i="7" l="1"/>
  <c r="AS12"/>
  <c r="AS11"/>
  <c r="AR12"/>
  <c r="AO11"/>
  <c r="H18"/>
  <c r="K18" s="1"/>
  <c r="I18"/>
  <c r="H21"/>
  <c r="K21" s="1"/>
  <c r="I21"/>
  <c r="I22"/>
  <c r="H22"/>
  <c r="K22" s="1"/>
  <c r="E23"/>
  <c r="K23" s="1"/>
  <c r="I23"/>
  <c r="I20"/>
  <c r="E20"/>
  <c r="K20" s="1"/>
  <c r="AR11"/>
  <c r="I15"/>
  <c r="I16"/>
  <c r="E17"/>
  <c r="K17" s="1"/>
  <c r="I17"/>
  <c r="E14"/>
  <c r="K14" s="1"/>
  <c r="I14"/>
  <c r="H11"/>
  <c r="K11" s="1"/>
  <c r="I11"/>
  <c r="E13"/>
  <c r="K13" s="1"/>
  <c r="I13"/>
  <c r="I12"/>
  <c r="E12"/>
  <c r="K12" s="1"/>
  <c r="K16"/>
  <c r="H79" i="2"/>
  <c r="AU11" i="7" l="1"/>
  <c r="AU12"/>
</calcChain>
</file>

<file path=xl/connections.xml><?xml version="1.0" encoding="utf-8"?>
<connections xmlns="http://schemas.openxmlformats.org/spreadsheetml/2006/main">
  <connection id="1" name="08409 (1)" type="6" refreshedVersion="3" background="1" saveData="1">
    <textPr codePage="437" sourceFile="C:\Users\Pichak\Desktop\RESULT\08409 (1).TXT" delimited="0">
      <textFields count="24">
        <textField/>
        <textField position="7"/>
        <textField position="30"/>
        <textField position="44"/>
        <textField position="49"/>
        <textField position="54"/>
        <textField position="59"/>
        <textField position="64"/>
        <textField position="71"/>
        <textField position="74"/>
        <textField position="79"/>
        <textField position="84"/>
        <textField position="89"/>
        <textField position="96"/>
        <textField position="99"/>
        <textField position="104"/>
        <textField position="109"/>
        <textField position="116"/>
        <textField position="119"/>
        <textField position="124"/>
        <textField position="130"/>
        <textField position="136"/>
        <textField position="139"/>
        <textField position="142"/>
      </textFields>
    </textPr>
  </connection>
  <connection id="2" name="08409 (2)" type="6" refreshedVersion="3" background="1">
    <textPr codePage="437" sourceFile="C:\Users\Pichak\Desktop\08409 (2).TXT" comma="1">
      <textFields>
        <textField/>
      </textFields>
    </textPr>
  </connection>
  <connection id="3" name="CLASS 12" type="6" refreshedVersion="3" background="1">
    <textPr codePage="437" sourceFile="C:\Users\Pichak\Desktop\CLASS 12.TXT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<sst xmlns="http://schemas.openxmlformats.org/spreadsheetml/2006/main" count="2111" uniqueCount="233">
  <si>
    <t>_x000C_</t>
  </si>
  <si>
    <t>CBSE-SE</t>
  </si>
  <si>
    <t>DA</t>
  </si>
  <si>
    <t>TE :</t>
  </si>
  <si>
    <t>SCHOOL</t>
  </si>
  <si>
    <t>B</t>
  </si>
  <si>
    <t>ROLL NO</t>
  </si>
  <si>
    <t>CANDIDATE NAME</t>
  </si>
  <si>
    <t>SUB</t>
  </si>
  <si>
    <t>C2</t>
  </si>
  <si>
    <t>A2</t>
  </si>
  <si>
    <t>B1</t>
  </si>
  <si>
    <t>B2</t>
  </si>
  <si>
    <t>A1</t>
  </si>
  <si>
    <t>C1</t>
  </si>
  <si>
    <t>Disclai</t>
  </si>
  <si>
    <t>being s</t>
  </si>
  <si>
    <t>be trea</t>
  </si>
  <si>
    <t>y._x001A_</t>
  </si>
  <si>
    <t>D1</t>
  </si>
  <si>
    <t>D2</t>
  </si>
  <si>
    <t>SCIENCE</t>
  </si>
  <si>
    <t>APPEARED</t>
  </si>
  <si>
    <t>NIOR SCHOOL CERTIFICATE</t>
  </si>
  <si>
    <t>EXAMINATION 2</t>
  </si>
  <si>
    <t>R</t>
  </si>
  <si>
    <t>EGION</t>
  </si>
  <si>
    <t>: BH</t>
  </si>
  <si>
    <t>UBANESW</t>
  </si>
  <si>
    <t>AR</t>
  </si>
  <si>
    <t>28-05</t>
  </si>
  <si>
    <t>PG</t>
  </si>
  <si>
    <t>: 1</t>
  </si>
  <si>
    <t>: 08409 KENDRIYA VIDYAL</t>
  </si>
  <si>
    <t>AYA PANAGARH D</t>
  </si>
  <si>
    <t>T BUR</t>
  </si>
  <si>
    <t>DWAN</t>
  </si>
  <si>
    <t>WB</t>
  </si>
  <si>
    <t>MRK</t>
  </si>
  <si>
    <t>GRD</t>
  </si>
  <si>
    <t>INT</t>
  </si>
  <si>
    <t>L-S</t>
  </si>
  <si>
    <t>UB</t>
  </si>
  <si>
    <t>RESULT</t>
  </si>
  <si>
    <t>BIDISHA SETH</t>
  </si>
  <si>
    <t>PASS</t>
  </si>
  <si>
    <t>KAJAL ARYA</t>
  </si>
  <si>
    <t>NISTHA YADAV</t>
  </si>
  <si>
    <t>PRIYANKA YADAV</t>
  </si>
  <si>
    <t>NITESH KUMAR THAKUR</t>
  </si>
  <si>
    <t>SUPRATIM PANDA</t>
  </si>
  <si>
    <t>MANJIB KUMAR RAM</t>
  </si>
  <si>
    <t>NISHANT SINGH</t>
  </si>
  <si>
    <t>VISHAL MALLICK</t>
  </si>
  <si>
    <t>ARTI KUMARI</t>
  </si>
  <si>
    <t>ANSHUL PANDEY</t>
  </si>
  <si>
    <t>NILANJANA MAITI</t>
  </si>
  <si>
    <t>NANDINI KUMARI SHARMA</t>
  </si>
  <si>
    <t>SAKSHI  THAKUR</t>
  </si>
  <si>
    <t>SHRUTI  KARMAKAR</t>
  </si>
  <si>
    <t>SRIDIPTA  MANDAL</t>
  </si>
  <si>
    <t>ABHIGYAN</t>
  </si>
  <si>
    <t>ADITYA  AGRAHARI</t>
  </si>
  <si>
    <t>AGNIDEEP  BAIDYA</t>
  </si>
  <si>
    <t>AJAY CHOUDHARY</t>
  </si>
  <si>
    <t>ARJUN ACHARYA</t>
  </si>
  <si>
    <t>ATUL KESHRI</t>
  </si>
  <si>
    <t>MANISH AGARWAL</t>
  </si>
  <si>
    <t>PRITAM  SAMUI</t>
  </si>
  <si>
    <t>PRIYADARSHI  GUHA</t>
  </si>
  <si>
    <t>RITESH AGARWAL</t>
  </si>
  <si>
    <t>RITURAJ  SINGH</t>
  </si>
  <si>
    <t>SURAJ KUMAR SAHOO</t>
  </si>
  <si>
    <t>SUVAM KUMAR SAHANI</t>
  </si>
  <si>
    <t>SWAPNA SALINI PARHI</t>
  </si>
  <si>
    <t>AMRITASH  TIWARI</t>
  </si>
  <si>
    <t>BARA  TARKESH</t>
  </si>
  <si>
    <t>FAIZUL  ISLAM</t>
  </si>
  <si>
    <t>PARTHO PROTIM  SANYAL</t>
  </si>
  <si>
    <t>PRASANT  SHAW</t>
  </si>
  <si>
    <t>PRIYOJEET  DAS</t>
  </si>
  <si>
    <t>SHIBAJI  MITRA</t>
  </si>
  <si>
    <t>SHUBHAM  TIWARI</t>
  </si>
  <si>
    <t>PALLAVI  CHOUDHARY</t>
  </si>
  <si>
    <t>ABHISHEK PRASAD</t>
  </si>
  <si>
    <t>AKASH GIRI</t>
  </si>
  <si>
    <t>014F</t>
  </si>
  <si>
    <t>E</t>
  </si>
  <si>
    <t>ANNANYA PANDA</t>
  </si>
  <si>
    <t>ASMITA CHOUDHARY</t>
  </si>
  <si>
    <t>AVIK GHATAK</t>
  </si>
  <si>
    <t>DIKSHA CHOUDHARY</t>
  </si>
  <si>
    <t>KUMARI KAJAL</t>
  </si>
  <si>
    <t>MD SIRAZUDDIN</t>
  </si>
  <si>
    <t>NAMRTA KUMARI</t>
  </si>
  <si>
    <t>NEHA MONDAL</t>
  </si>
  <si>
    <t>024F</t>
  </si>
  <si>
    <t>PAYAL DAS</t>
  </si>
  <si>
    <t>PRADIPTA ROY</t>
  </si>
  <si>
    <t>SMITA PANDEY</t>
  </si>
  <si>
    <t>SNEHA SHARMA</t>
  </si>
  <si>
    <t>SOYTA VERMA</t>
  </si>
  <si>
    <t>SUKANT KESHARI</t>
  </si>
  <si>
    <t>VAISHALI</t>
  </si>
  <si>
    <t>YASWANT KUMAR SINGH</t>
  </si>
  <si>
    <t>SANDEEP MANDAL</t>
  </si>
  <si>
    <t>SURBHI JANOYIA</t>
  </si>
  <si>
    <t>PUNAM RABI DAS</t>
  </si>
  <si>
    <t>KRITI MISHRA</t>
  </si>
  <si>
    <t>KHUSHBU VERMA</t>
  </si>
  <si>
    <t>SATYAM</t>
  </si>
  <si>
    <t>SHEETAL PATTNAYAK</t>
  </si>
  <si>
    <t>ASHWIN MANOJ</t>
  </si>
  <si>
    <t>mer : Neither NIC nor C</t>
  </si>
  <si>
    <t>BSE is respons</t>
  </si>
  <si>
    <t>ible</t>
  </si>
  <si>
    <t>for a</t>
  </si>
  <si>
    <t>ny in</t>
  </si>
  <si>
    <t>adver</t>
  </si>
  <si>
    <t>tent er</t>
  </si>
  <si>
    <t>ror</t>
  </si>
  <si>
    <t>that</t>
  </si>
  <si>
    <t>may</t>
  </si>
  <si>
    <t>have</t>
  </si>
  <si>
    <t>crept i</t>
  </si>
  <si>
    <t>n t</t>
  </si>
  <si>
    <t>he re</t>
  </si>
  <si>
    <t>sults</t>
  </si>
  <si>
    <t>ent through E-mail. The</t>
  </si>
  <si>
    <t>results sent</t>
  </si>
  <si>
    <t>throu</t>
  </si>
  <si>
    <t>gh E-</t>
  </si>
  <si>
    <t>mail</t>
  </si>
  <si>
    <t>are f</t>
  </si>
  <si>
    <t>or  imm</t>
  </si>
  <si>
    <t>edi</t>
  </si>
  <si>
    <t>ate i</t>
  </si>
  <si>
    <t>nform</t>
  </si>
  <si>
    <t>ation</t>
  </si>
  <si>
    <t>to the</t>
  </si>
  <si>
    <t>ex</t>
  </si>
  <si>
    <t>amine</t>
  </si>
  <si>
    <t>es. T</t>
  </si>
  <si>
    <t>hese ca</t>
  </si>
  <si>
    <t>nno</t>
  </si>
  <si>
    <t>t</t>
  </si>
  <si>
    <t>ted as original mark sh</t>
  </si>
  <si>
    <t>eets. Original</t>
  </si>
  <si>
    <t>mark</t>
  </si>
  <si>
    <t>shee</t>
  </si>
  <si>
    <t>ts ha</t>
  </si>
  <si>
    <t>ve be</t>
  </si>
  <si>
    <t>en issu</t>
  </si>
  <si>
    <t>ed</t>
  </si>
  <si>
    <t>by th</t>
  </si>
  <si>
    <t>e Boa</t>
  </si>
  <si>
    <t>rd se</t>
  </si>
  <si>
    <t>paratel</t>
  </si>
  <si>
    <t>024FT</t>
  </si>
  <si>
    <t>030F</t>
  </si>
  <si>
    <t>P E</t>
  </si>
  <si>
    <t>COMP</t>
  </si>
  <si>
    <t>030FT</t>
  </si>
  <si>
    <t>F</t>
  </si>
  <si>
    <t>M</t>
  </si>
  <si>
    <t>Hum</t>
  </si>
  <si>
    <t>Sci</t>
  </si>
  <si>
    <t>Com</t>
  </si>
  <si>
    <t>SCHOOL: 08409 KENDRIYA VIDYALAYA PANAGARH DT BURDWAN  WB</t>
  </si>
  <si>
    <t>% OF MARKS</t>
  </si>
  <si>
    <t>ENGLISH(301)</t>
  </si>
  <si>
    <t>HINDI(302)</t>
  </si>
  <si>
    <t>HISTORY(027)</t>
  </si>
  <si>
    <t>CBSE-SENIOR SCHOOL CERTIFICATE EXAM (12TH) 2017</t>
  </si>
  <si>
    <t>ECONOMICS(030)</t>
  </si>
  <si>
    <t>PHYSICAL EDU(048)</t>
  </si>
  <si>
    <t>ECONOMICS  (030)</t>
  </si>
  <si>
    <t>HUMANITIES</t>
  </si>
  <si>
    <t>GEOGRAPHY  (029)</t>
  </si>
  <si>
    <t>MATHS(041)</t>
  </si>
  <si>
    <t>PHYSICS(042)</t>
  </si>
  <si>
    <t>CHEMISTRY(043)</t>
  </si>
  <si>
    <t>COMP SC (083)</t>
  </si>
  <si>
    <t>BIOLOGY(044)</t>
  </si>
  <si>
    <t>PHY EDU(048)</t>
  </si>
  <si>
    <t>GIRL/BOY</t>
  </si>
  <si>
    <t>BST(054)</t>
  </si>
  <si>
    <t>ACCOUNTS(055)</t>
  </si>
  <si>
    <t>I P(065)</t>
  </si>
  <si>
    <t>COMMERCE</t>
  </si>
  <si>
    <t xml:space="preserve">KENDRIYA  VIDYALAYA  SANGATHAN </t>
  </si>
  <si>
    <t xml:space="preserve">CLASS XII – Subject wise Result Analysis </t>
  </si>
  <si>
    <t>PROFORMA-2(b)</t>
  </si>
  <si>
    <t/>
  </si>
  <si>
    <t>Sl. No.</t>
  </si>
  <si>
    <t>Subject</t>
  </si>
  <si>
    <t>Total Appeared</t>
  </si>
  <si>
    <t>Total Passed</t>
  </si>
  <si>
    <t>Pass Percentage</t>
  </si>
  <si>
    <t>No. of Students in each Grade (N)</t>
  </si>
  <si>
    <t>Total Grades</t>
  </si>
  <si>
    <t>N * W</t>
  </si>
  <si>
    <t>P.I.</t>
  </si>
  <si>
    <t>G</t>
  </si>
  <si>
    <t>T</t>
  </si>
  <si>
    <t>English</t>
  </si>
  <si>
    <t>Hindi</t>
  </si>
  <si>
    <t>Mathematics</t>
  </si>
  <si>
    <t>Physics</t>
  </si>
  <si>
    <t>Chemistry</t>
  </si>
  <si>
    <t>Biology</t>
  </si>
  <si>
    <t>IP</t>
  </si>
  <si>
    <t>Economics</t>
  </si>
  <si>
    <t>B. Studies</t>
  </si>
  <si>
    <t>Accountancy</t>
  </si>
  <si>
    <t>History</t>
  </si>
  <si>
    <t>Geography</t>
  </si>
  <si>
    <t>Computer Science</t>
  </si>
  <si>
    <t>Physical Education</t>
  </si>
  <si>
    <t>C.B.S.E. BOARD EXAM. 2017</t>
  </si>
  <si>
    <t>NAME OF KENDRIYA VIDYALAYA     PANAGARH</t>
  </si>
  <si>
    <t>PASS PERCENTAGE</t>
  </si>
  <si>
    <t>TOTAL</t>
  </si>
  <si>
    <t>PANAGARH</t>
  </si>
  <si>
    <t>KENDRIYA VIDYALAYA SANGATHAN</t>
  </si>
  <si>
    <t>ANALYSIS OF CBSE RESULT : 2016 - 2017</t>
  </si>
  <si>
    <t>CLASS 10  ALL</t>
  </si>
  <si>
    <t>CLASS 10 ANALYSIS</t>
  </si>
  <si>
    <t>CLASS 12 ALL</t>
  </si>
  <si>
    <t xml:space="preserve">CLASS 12 HUMANITIES </t>
  </si>
  <si>
    <t>CLASS 12 SCIENCE</t>
  </si>
  <si>
    <t>CLASS 12 COMMERCE</t>
  </si>
  <si>
    <t>CLASS 12 SUBJECTWISE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</si>
</sst>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0"/>
      <color theme="4" tint="-0.249977111117893"/>
      <name val="Tahoma"/>
      <family val="2"/>
    </font>
    <font>
      <b/>
      <sz val="10"/>
      <color indexed="17"/>
      <name val="Tahoma"/>
      <family val="2"/>
    </font>
    <font>
      <b/>
      <sz val="10"/>
      <color indexed="8"/>
      <name val="Tahoma"/>
      <family val="2"/>
    </font>
    <font>
      <b/>
      <sz val="10"/>
      <color rgb="FFFF0000"/>
      <name val="Tahoma"/>
      <family val="2"/>
    </font>
    <font>
      <sz val="9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3"/>
      <color indexed="16"/>
      <name val="Arial"/>
      <family val="2"/>
    </font>
    <font>
      <sz val="13"/>
      <name val="Arial"/>
      <family val="2"/>
    </font>
    <font>
      <b/>
      <sz val="11"/>
      <color indexed="16"/>
      <name val="Arial"/>
      <family val="2"/>
    </font>
    <font>
      <b/>
      <sz val="12"/>
      <color indexed="53"/>
      <name val="Verdana"/>
      <family val="2"/>
    </font>
    <font>
      <sz val="12"/>
      <color indexed="53"/>
      <name val="Arial"/>
      <family val="2"/>
    </font>
    <font>
      <u/>
      <sz val="11"/>
      <color theme="10"/>
      <name val="Calibri"/>
      <family val="2"/>
    </font>
    <font>
      <b/>
      <u/>
      <sz val="16"/>
      <color theme="5" tint="-0.249977111117893"/>
      <name val="Calibri"/>
      <family val="2"/>
    </font>
    <font>
      <b/>
      <u/>
      <sz val="14"/>
      <color theme="5" tint="-0.24997711111789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6" borderId="0" xfId="0" applyFill="1"/>
    <xf numFmtId="0" fontId="0" fillId="8" borderId="0" xfId="0" applyFill="1"/>
    <xf numFmtId="0" fontId="0" fillId="5" borderId="0" xfId="0" applyFill="1"/>
    <xf numFmtId="0" fontId="0" fillId="4" borderId="0" xfId="0" applyFill="1"/>
    <xf numFmtId="0" fontId="0" fillId="12" borderId="0" xfId="0" applyFill="1"/>
    <xf numFmtId="0" fontId="0" fillId="13" borderId="0" xfId="0" applyFill="1"/>
    <xf numFmtId="0" fontId="4" fillId="0" borderId="0" xfId="0" applyFont="1" applyAlignment="1">
      <alignment horizontal="center"/>
    </xf>
    <xf numFmtId="0" fontId="0" fillId="6" borderId="1" xfId="0" applyFill="1" applyBorder="1"/>
    <xf numFmtId="0" fontId="0" fillId="8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5" fillId="0" borderId="1" xfId="0" applyFont="1" applyBorder="1"/>
    <xf numFmtId="0" fontId="6" fillId="0" borderId="1" xfId="0" applyFont="1" applyBorder="1"/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0" fillId="16" borderId="1" xfId="0" applyFill="1" applyBorder="1"/>
    <xf numFmtId="0" fontId="0" fillId="17" borderId="1" xfId="0" applyFill="1" applyBorder="1"/>
    <xf numFmtId="0" fontId="0" fillId="7" borderId="1" xfId="0" applyFill="1" applyBorder="1"/>
    <xf numFmtId="0" fontId="0" fillId="10" borderId="1" xfId="0" applyFill="1" applyBorder="1"/>
    <xf numFmtId="0" fontId="0" fillId="15" borderId="1" xfId="0" applyFill="1" applyBorder="1"/>
    <xf numFmtId="0" fontId="2" fillId="18" borderId="1" xfId="0" applyFont="1" applyFill="1" applyBorder="1"/>
    <xf numFmtId="0" fontId="2" fillId="2" borderId="1" xfId="0" applyFont="1" applyFill="1" applyBorder="1"/>
    <xf numFmtId="0" fontId="0" fillId="14" borderId="1" xfId="0" applyFill="1" applyBorder="1"/>
    <xf numFmtId="0" fontId="0" fillId="11" borderId="1" xfId="0" applyFill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16" borderId="18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12" borderId="0" xfId="0" applyFont="1" applyFill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0" fontId="0" fillId="6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1" fillId="12" borderId="0" xfId="0" applyFont="1" applyFill="1" applyAlignment="1"/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9" borderId="1" xfId="0" applyFill="1" applyBorder="1"/>
    <xf numFmtId="0" fontId="0" fillId="11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17" borderId="1" xfId="0" applyFill="1" applyBorder="1" applyProtection="1">
      <protection locked="0"/>
    </xf>
    <xf numFmtId="0" fontId="0" fillId="16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0" fillId="14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26" xfId="0" applyBorder="1"/>
    <xf numFmtId="0" fontId="0" fillId="0" borderId="22" xfId="0" applyBorder="1"/>
    <xf numFmtId="0" fontId="20" fillId="0" borderId="0" xfId="1" applyFont="1" applyBorder="1" applyAlignment="1" applyProtection="1"/>
    <xf numFmtId="0" fontId="21" fillId="0" borderId="0" xfId="1" applyFont="1" applyBorder="1" applyAlignment="1" applyProtection="1"/>
    <xf numFmtId="0" fontId="21" fillId="0" borderId="0" xfId="1" applyFont="1" applyFill="1" applyBorder="1" applyAlignment="1" applyProtection="1"/>
    <xf numFmtId="15" fontId="12" fillId="0" borderId="19" xfId="0" applyNumberFormat="1" applyFont="1" applyBorder="1" applyAlignment="1" applyProtection="1">
      <alignment horizontal="right" vertical="center" indent="2"/>
    </xf>
    <xf numFmtId="0" fontId="13" fillId="0" borderId="23" xfId="0" applyFont="1" applyBorder="1" applyAlignment="1" applyProtection="1">
      <alignment horizontal="right" vertical="center" indent="2"/>
    </xf>
    <xf numFmtId="0" fontId="13" fillId="0" borderId="20" xfId="0" applyFont="1" applyBorder="1" applyAlignment="1" applyProtection="1">
      <alignment horizontal="right" vertical="center" indent="2"/>
    </xf>
    <xf numFmtId="0" fontId="14" fillId="0" borderId="24" xfId="0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7" fillId="0" borderId="24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" fillId="1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8" borderId="2" xfId="0" applyFill="1" applyBorder="1" applyAlignment="1">
      <alignment horizontal="center" wrapText="1"/>
    </xf>
    <xf numFmtId="0" fontId="0" fillId="18" borderId="4" xfId="0" applyFill="1" applyBorder="1" applyAlignment="1">
      <alignment horizontal="center" wrapText="1"/>
    </xf>
    <xf numFmtId="0" fontId="0" fillId="18" borderId="3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9" fillId="16" borderId="5" xfId="0" applyFont="1" applyFill="1" applyBorder="1" applyAlignment="1">
      <alignment horizontal="center"/>
    </xf>
    <xf numFmtId="0" fontId="9" fillId="16" borderId="12" xfId="0" applyFont="1" applyFill="1" applyBorder="1" applyAlignment="1">
      <alignment horizontal="center"/>
    </xf>
    <xf numFmtId="0" fontId="9" fillId="16" borderId="17" xfId="0" applyFont="1" applyFill="1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0" fontId="9" fillId="16" borderId="13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16" borderId="8" xfId="0" applyFont="1" applyFill="1" applyBorder="1" applyAlignment="1">
      <alignment horizontal="center"/>
    </xf>
    <xf numFmtId="0" fontId="9" fillId="16" borderId="15" xfId="0" applyFont="1" applyFill="1" applyBorder="1" applyAlignment="1">
      <alignment horizontal="center"/>
    </xf>
    <xf numFmtId="0" fontId="9" fillId="1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16" borderId="9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9" fillId="16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114300</xdr:rowOff>
    </xdr:from>
    <xdr:to>
      <xdr:col>0</xdr:col>
      <xdr:colOff>1597175</xdr:colOff>
      <xdr:row>3</xdr:row>
      <xdr:rowOff>188484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95300" y="114300"/>
          <a:ext cx="1101875" cy="6647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123825</xdr:rowOff>
    </xdr:from>
    <xdr:to>
      <xdr:col>15</xdr:col>
      <xdr:colOff>161925</xdr:colOff>
      <xdr:row>6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123825"/>
          <a:ext cx="9334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08409 (1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B8" sqref="B8"/>
    </sheetView>
  </sheetViews>
  <sheetFormatPr defaultRowHeight="15"/>
  <cols>
    <col min="1" max="1" width="31.7109375" customWidth="1"/>
    <col min="2" max="2" width="27.28515625" customWidth="1"/>
  </cols>
  <sheetData>
    <row r="1" spans="1:7">
      <c r="A1" s="91"/>
      <c r="B1" s="92"/>
      <c r="C1" s="92"/>
      <c r="D1" s="92"/>
      <c r="E1" s="92"/>
      <c r="F1" s="92"/>
      <c r="G1" s="93"/>
    </row>
    <row r="2" spans="1:7" ht="16.5">
      <c r="A2" s="94" t="s">
        <v>224</v>
      </c>
      <c r="B2" s="95"/>
      <c r="C2" s="95"/>
      <c r="D2" s="95"/>
      <c r="E2" s="95"/>
      <c r="F2" s="95"/>
      <c r="G2" s="96"/>
    </row>
    <row r="3" spans="1:7">
      <c r="A3" s="97" t="s">
        <v>223</v>
      </c>
      <c r="B3" s="98"/>
      <c r="C3" s="98"/>
      <c r="D3" s="98"/>
      <c r="E3" s="98"/>
      <c r="F3" s="98"/>
      <c r="G3" s="99"/>
    </row>
    <row r="4" spans="1:7">
      <c r="A4" s="100"/>
      <c r="B4" s="101"/>
      <c r="C4" s="101"/>
      <c r="D4" s="101"/>
      <c r="E4" s="101"/>
      <c r="F4" s="101"/>
      <c r="G4" s="102"/>
    </row>
    <row r="5" spans="1:7">
      <c r="A5" s="103" t="s">
        <v>225</v>
      </c>
      <c r="B5" s="104"/>
      <c r="C5" s="104"/>
      <c r="D5" s="104"/>
      <c r="E5" s="104"/>
      <c r="F5" s="104"/>
      <c r="G5" s="105"/>
    </row>
    <row r="6" spans="1:7">
      <c r="A6" s="83"/>
      <c r="B6" s="46"/>
      <c r="C6" s="46"/>
      <c r="D6" s="46"/>
      <c r="E6" s="46"/>
      <c r="F6" s="46"/>
      <c r="G6" s="84"/>
    </row>
    <row r="7" spans="1:7">
      <c r="A7" s="83"/>
      <c r="B7" s="46"/>
      <c r="C7" s="46"/>
      <c r="D7" s="46"/>
      <c r="E7" s="46"/>
      <c r="F7" s="46"/>
      <c r="G7" s="84"/>
    </row>
    <row r="8" spans="1:7" ht="21">
      <c r="A8" s="83"/>
      <c r="B8" s="88" t="s">
        <v>226</v>
      </c>
      <c r="C8" s="46"/>
      <c r="D8" s="46"/>
      <c r="E8" s="46"/>
      <c r="F8" s="46"/>
      <c r="G8" s="84"/>
    </row>
    <row r="9" spans="1:7" ht="18.75">
      <c r="A9" s="83"/>
      <c r="B9" s="89" t="s">
        <v>227</v>
      </c>
      <c r="C9" s="46"/>
      <c r="D9" s="46"/>
      <c r="E9" s="46"/>
      <c r="F9" s="46"/>
      <c r="G9" s="84"/>
    </row>
    <row r="10" spans="1:7" ht="18.75">
      <c r="A10" s="83"/>
      <c r="B10" s="89" t="s">
        <v>228</v>
      </c>
      <c r="C10" s="46"/>
      <c r="D10" s="46"/>
      <c r="E10" s="46"/>
      <c r="F10" s="46"/>
      <c r="G10" s="84"/>
    </row>
    <row r="11" spans="1:7" ht="18.75">
      <c r="A11" s="83"/>
      <c r="B11" s="90" t="s">
        <v>229</v>
      </c>
      <c r="C11" s="46"/>
      <c r="D11" s="46"/>
      <c r="E11" s="46"/>
      <c r="F11" s="46"/>
      <c r="G11" s="84"/>
    </row>
    <row r="12" spans="1:7" ht="18.75">
      <c r="A12" s="83"/>
      <c r="B12" s="90" t="s">
        <v>230</v>
      </c>
      <c r="C12" s="46"/>
      <c r="D12" s="46"/>
      <c r="E12" s="46"/>
      <c r="F12" s="46"/>
      <c r="G12" s="84"/>
    </row>
    <row r="13" spans="1:7" ht="18.75">
      <c r="A13" s="83"/>
      <c r="B13" s="90" t="s">
        <v>231</v>
      </c>
      <c r="C13" s="46"/>
      <c r="D13" s="46"/>
      <c r="E13" s="46"/>
      <c r="F13" s="46"/>
      <c r="G13" s="84"/>
    </row>
    <row r="14" spans="1:7" ht="18.75">
      <c r="A14" s="83"/>
      <c r="B14" s="90" t="s">
        <v>232</v>
      </c>
      <c r="C14" s="46"/>
      <c r="D14" s="46"/>
      <c r="E14" s="46"/>
      <c r="F14" s="46"/>
      <c r="G14" s="84"/>
    </row>
    <row r="15" spans="1:7">
      <c r="A15" s="83"/>
      <c r="B15" s="46"/>
      <c r="C15" s="46"/>
      <c r="D15" s="46"/>
      <c r="E15" s="46"/>
      <c r="F15" s="46"/>
      <c r="G15" s="84"/>
    </row>
    <row r="16" spans="1:7">
      <c r="A16" s="83"/>
      <c r="B16" s="46"/>
      <c r="C16" s="46"/>
      <c r="D16" s="46"/>
      <c r="E16" s="46"/>
      <c r="F16" s="46"/>
      <c r="G16" s="84"/>
    </row>
    <row r="17" spans="1:7">
      <c r="A17" s="83"/>
      <c r="B17" s="46"/>
      <c r="C17" s="46"/>
      <c r="D17" s="46"/>
      <c r="E17" s="46"/>
      <c r="F17" s="46"/>
      <c r="G17" s="84"/>
    </row>
    <row r="18" spans="1:7">
      <c r="A18" s="85"/>
      <c r="B18" s="86"/>
      <c r="C18" s="86"/>
      <c r="D18" s="86"/>
      <c r="E18" s="86"/>
      <c r="F18" s="86"/>
      <c r="G18" s="87"/>
    </row>
  </sheetData>
  <mergeCells count="5">
    <mergeCell ref="A1:G1"/>
    <mergeCell ref="A2:G2"/>
    <mergeCell ref="A3:G3"/>
    <mergeCell ref="A4:G4"/>
    <mergeCell ref="A5:G5"/>
  </mergeCells>
  <hyperlinks>
    <hyperlink ref="B8" location="'CLASS 102017'!A1" display="CLASS 10  ALL"/>
    <hyperlink ref="B9" location="'CLASS 10ANALYSIS'!A1" display="CLASS 10 ANALYSIS"/>
    <hyperlink ref="B10" location="'class 12 all'!A1" display="CLASS 12 ALL"/>
    <hyperlink ref="B11" location="humanities!A1" display="CLASS 12 HUMANITIES "/>
    <hyperlink ref="B12" location="science!A1" display="CLASS 12 SCIENCE"/>
    <hyperlink ref="B13" location="commerce!A1" display="CLASS 12 COMMERCE"/>
    <hyperlink ref="B14" location="'CLASS12 SUBJECTWISE'!A1" display="CLASS 12 SUBJECTWIS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topLeftCell="A66" workbookViewId="0">
      <selection activeCell="D80" sqref="D80"/>
    </sheetView>
  </sheetViews>
  <sheetFormatPr defaultRowHeight="15"/>
  <cols>
    <col min="1" max="1" width="8.5703125" bestFit="1" customWidth="1"/>
    <col min="2" max="2" width="25.140625" bestFit="1" customWidth="1"/>
    <col min="3" max="3" width="5.28515625" customWidth="1"/>
    <col min="4" max="4" width="6.85546875" customWidth="1"/>
    <col min="5" max="5" width="17" bestFit="1" customWidth="1"/>
    <col min="6" max="6" width="6" bestFit="1" customWidth="1"/>
    <col min="7" max="7" width="6.85546875" bestFit="1" customWidth="1"/>
    <col min="8" max="8" width="6.7109375" bestFit="1" customWidth="1"/>
    <col min="9" max="9" width="6" bestFit="1" customWidth="1"/>
    <col min="10" max="10" width="10" bestFit="1" customWidth="1"/>
    <col min="11" max="11" width="4.42578125" bestFit="1" customWidth="1"/>
    <col min="12" max="12" width="5.42578125" bestFit="1" customWidth="1"/>
    <col min="13" max="13" width="6.42578125" bestFit="1" customWidth="1"/>
    <col min="14" max="14" width="5.7109375" bestFit="1" customWidth="1"/>
    <col min="15" max="15" width="7.28515625" bestFit="1" customWidth="1"/>
    <col min="16" max="16" width="4.7109375" bestFit="1" customWidth="1"/>
    <col min="17" max="17" width="6.5703125" bestFit="1" customWidth="1"/>
    <col min="18" max="18" width="5.140625" bestFit="1" customWidth="1"/>
    <col min="19" max="19" width="7.5703125" bestFit="1" customWidth="1"/>
    <col min="20" max="20" width="4.42578125" bestFit="1" customWidth="1"/>
    <col min="21" max="21" width="5" bestFit="1" customWidth="1"/>
    <col min="22" max="22" width="4.7109375" bestFit="1" customWidth="1"/>
    <col min="23" max="23" width="4" bestFit="1" customWidth="1"/>
    <col min="24" max="24" width="3.5703125" bestFit="1" customWidth="1"/>
    <col min="25" max="25" width="3.42578125" bestFit="1" customWidth="1"/>
    <col min="26" max="26" width="7.28515625" bestFit="1" customWidth="1"/>
  </cols>
  <sheetData>
    <row r="1" spans="1:29">
      <c r="AC1" s="10" t="s">
        <v>163</v>
      </c>
    </row>
    <row r="2" spans="1:29">
      <c r="A2" t="s">
        <v>0</v>
      </c>
      <c r="AC2" s="10" t="s">
        <v>163</v>
      </c>
    </row>
    <row r="3" spans="1:29">
      <c r="A3" t="s">
        <v>1</v>
      </c>
      <c r="B3" t="s">
        <v>23</v>
      </c>
      <c r="E3" t="s">
        <v>24</v>
      </c>
      <c r="F3">
        <v>17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2</v>
      </c>
      <c r="M3" t="s">
        <v>3</v>
      </c>
      <c r="N3" t="s">
        <v>30</v>
      </c>
      <c r="O3">
        <v>-2017</v>
      </c>
      <c r="P3" t="s">
        <v>31</v>
      </c>
      <c r="Q3" t="s">
        <v>32</v>
      </c>
      <c r="AC3" s="10" t="s">
        <v>163</v>
      </c>
    </row>
    <row r="4" spans="1:29">
      <c r="AC4" s="10" t="s">
        <v>163</v>
      </c>
    </row>
    <row r="5" spans="1:29">
      <c r="A5" t="s">
        <v>4</v>
      </c>
      <c r="B5" t="s">
        <v>33</v>
      </c>
      <c r="E5" t="s">
        <v>34</v>
      </c>
      <c r="F5" t="s">
        <v>35</v>
      </c>
      <c r="G5" t="s">
        <v>36</v>
      </c>
      <c r="H5" t="s">
        <v>37</v>
      </c>
      <c r="AC5" s="10" t="s">
        <v>164</v>
      </c>
    </row>
    <row r="6" spans="1:29">
      <c r="AC6" s="10" t="s">
        <v>164</v>
      </c>
    </row>
    <row r="7" spans="1:29">
      <c r="A7" t="s">
        <v>6</v>
      </c>
      <c r="B7" t="s">
        <v>7</v>
      </c>
      <c r="E7" t="s">
        <v>8</v>
      </c>
      <c r="F7" t="s">
        <v>38</v>
      </c>
      <c r="G7" t="s">
        <v>39</v>
      </c>
      <c r="H7" t="s">
        <v>8</v>
      </c>
      <c r="I7" t="s">
        <v>38</v>
      </c>
      <c r="J7" t="s">
        <v>39</v>
      </c>
      <c r="K7" t="s">
        <v>8</v>
      </c>
      <c r="L7" t="s">
        <v>38</v>
      </c>
      <c r="M7" t="s">
        <v>39</v>
      </c>
      <c r="N7" t="s">
        <v>8</v>
      </c>
      <c r="O7" t="s">
        <v>38</v>
      </c>
      <c r="P7" t="s">
        <v>39</v>
      </c>
      <c r="Q7" t="s">
        <v>8</v>
      </c>
      <c r="R7" t="s">
        <v>38</v>
      </c>
      <c r="S7" t="s">
        <v>39</v>
      </c>
      <c r="T7" t="s">
        <v>8</v>
      </c>
      <c r="U7" t="s">
        <v>38</v>
      </c>
      <c r="V7" t="s">
        <v>39</v>
      </c>
      <c r="W7" t="s">
        <v>40</v>
      </c>
      <c r="X7" t="s">
        <v>41</v>
      </c>
      <c r="Y7" t="s">
        <v>42</v>
      </c>
      <c r="Z7" t="s">
        <v>43</v>
      </c>
      <c r="AC7" s="10" t="s">
        <v>164</v>
      </c>
    </row>
    <row r="8" spans="1:29">
      <c r="AC8" s="10" t="s">
        <v>164</v>
      </c>
    </row>
    <row r="9" spans="1:29">
      <c r="A9">
        <v>6622458</v>
      </c>
      <c r="B9" t="s">
        <v>44</v>
      </c>
      <c r="C9" s="10" t="s">
        <v>163</v>
      </c>
      <c r="D9" s="10" t="s">
        <v>165</v>
      </c>
      <c r="E9">
        <v>301</v>
      </c>
      <c r="F9">
        <v>79</v>
      </c>
      <c r="G9" t="s">
        <v>11</v>
      </c>
      <c r="H9">
        <v>302</v>
      </c>
      <c r="I9">
        <v>96</v>
      </c>
      <c r="J9" t="s">
        <v>13</v>
      </c>
      <c r="K9">
        <v>27</v>
      </c>
      <c r="L9">
        <v>96</v>
      </c>
      <c r="M9" t="s">
        <v>13</v>
      </c>
      <c r="N9">
        <v>29</v>
      </c>
      <c r="O9">
        <v>90</v>
      </c>
      <c r="P9" t="s">
        <v>13</v>
      </c>
      <c r="Q9">
        <v>30</v>
      </c>
      <c r="R9">
        <v>94</v>
      </c>
      <c r="S9" t="s">
        <v>13</v>
      </c>
      <c r="T9">
        <v>48</v>
      </c>
      <c r="U9">
        <v>75</v>
      </c>
      <c r="V9" t="s">
        <v>12</v>
      </c>
      <c r="W9" t="s">
        <v>13</v>
      </c>
      <c r="X9" t="s">
        <v>10</v>
      </c>
      <c r="Y9" t="s">
        <v>10</v>
      </c>
      <c r="Z9" t="s">
        <v>45</v>
      </c>
      <c r="AC9" s="10" t="s">
        <v>164</v>
      </c>
    </row>
    <row r="10" spans="1:29">
      <c r="A10">
        <v>6622459</v>
      </c>
      <c r="B10" t="s">
        <v>46</v>
      </c>
      <c r="C10" s="10" t="s">
        <v>163</v>
      </c>
      <c r="D10" s="10" t="s">
        <v>165</v>
      </c>
      <c r="E10">
        <v>301</v>
      </c>
      <c r="F10">
        <v>45</v>
      </c>
      <c r="G10" t="s">
        <v>19</v>
      </c>
      <c r="H10">
        <v>302</v>
      </c>
      <c r="I10">
        <v>78</v>
      </c>
      <c r="J10" t="s">
        <v>11</v>
      </c>
      <c r="K10">
        <v>27</v>
      </c>
      <c r="L10">
        <v>68</v>
      </c>
      <c r="M10" t="s">
        <v>11</v>
      </c>
      <c r="N10">
        <v>29</v>
      </c>
      <c r="O10">
        <v>57</v>
      </c>
      <c r="P10" t="s">
        <v>9</v>
      </c>
      <c r="Q10">
        <v>30</v>
      </c>
      <c r="R10">
        <v>62</v>
      </c>
      <c r="S10" t="s">
        <v>12</v>
      </c>
      <c r="T10">
        <v>48</v>
      </c>
      <c r="U10">
        <v>72</v>
      </c>
      <c r="V10" t="s">
        <v>12</v>
      </c>
      <c r="W10" t="s">
        <v>10</v>
      </c>
      <c r="X10" t="s">
        <v>13</v>
      </c>
      <c r="Y10" t="s">
        <v>13</v>
      </c>
      <c r="Z10" t="s">
        <v>45</v>
      </c>
      <c r="AC10" s="10" t="s">
        <v>163</v>
      </c>
    </row>
    <row r="11" spans="1:29">
      <c r="A11">
        <v>6622460</v>
      </c>
      <c r="B11" t="s">
        <v>47</v>
      </c>
      <c r="C11" s="10" t="s">
        <v>163</v>
      </c>
      <c r="D11" s="10" t="s">
        <v>165</v>
      </c>
      <c r="E11">
        <v>301</v>
      </c>
      <c r="F11">
        <v>36</v>
      </c>
      <c r="G11" t="s">
        <v>20</v>
      </c>
      <c r="H11">
        <v>302</v>
      </c>
      <c r="I11">
        <v>77</v>
      </c>
      <c r="J11" t="s">
        <v>11</v>
      </c>
      <c r="K11">
        <v>27</v>
      </c>
      <c r="L11">
        <v>74</v>
      </c>
      <c r="M11" t="s">
        <v>10</v>
      </c>
      <c r="N11">
        <v>29</v>
      </c>
      <c r="O11">
        <v>76</v>
      </c>
      <c r="P11" t="s">
        <v>11</v>
      </c>
      <c r="Q11">
        <v>30</v>
      </c>
      <c r="R11">
        <v>58</v>
      </c>
      <c r="S11" t="s">
        <v>12</v>
      </c>
      <c r="T11">
        <v>48</v>
      </c>
      <c r="U11">
        <v>77</v>
      </c>
      <c r="V11" t="s">
        <v>11</v>
      </c>
      <c r="W11" t="s">
        <v>10</v>
      </c>
      <c r="X11" t="s">
        <v>10</v>
      </c>
      <c r="Y11" t="s">
        <v>10</v>
      </c>
      <c r="Z11" t="s">
        <v>45</v>
      </c>
      <c r="AC11" s="10" t="s">
        <v>164</v>
      </c>
    </row>
    <row r="12" spans="1:29">
      <c r="A12">
        <v>6622461</v>
      </c>
      <c r="B12" t="s">
        <v>48</v>
      </c>
      <c r="C12" s="10" t="s">
        <v>163</v>
      </c>
      <c r="D12" s="10" t="s">
        <v>165</v>
      </c>
      <c r="E12">
        <v>301</v>
      </c>
      <c r="F12">
        <v>75</v>
      </c>
      <c r="G12" t="s">
        <v>12</v>
      </c>
      <c r="H12">
        <v>302</v>
      </c>
      <c r="I12">
        <v>93</v>
      </c>
      <c r="J12" t="s">
        <v>13</v>
      </c>
      <c r="K12">
        <v>27</v>
      </c>
      <c r="L12">
        <v>92</v>
      </c>
      <c r="M12" t="s">
        <v>13</v>
      </c>
      <c r="N12">
        <v>29</v>
      </c>
      <c r="O12">
        <v>90</v>
      </c>
      <c r="P12" t="s">
        <v>13</v>
      </c>
      <c r="Q12">
        <v>30</v>
      </c>
      <c r="R12">
        <v>59</v>
      </c>
      <c r="S12" t="s">
        <v>12</v>
      </c>
      <c r="T12">
        <v>48</v>
      </c>
      <c r="U12">
        <v>70</v>
      </c>
      <c r="V12" t="s">
        <v>14</v>
      </c>
      <c r="W12" t="s">
        <v>13</v>
      </c>
      <c r="X12" t="s">
        <v>13</v>
      </c>
      <c r="Y12" t="s">
        <v>13</v>
      </c>
      <c r="Z12" t="s">
        <v>45</v>
      </c>
      <c r="AC12" s="10" t="s">
        <v>163</v>
      </c>
    </row>
    <row r="13" spans="1:29">
      <c r="A13">
        <v>6622462</v>
      </c>
      <c r="B13" t="s">
        <v>49</v>
      </c>
      <c r="C13" s="10" t="s">
        <v>164</v>
      </c>
      <c r="D13" s="10" t="s">
        <v>165</v>
      </c>
      <c r="E13">
        <v>301</v>
      </c>
      <c r="F13">
        <v>55</v>
      </c>
      <c r="G13" t="s">
        <v>9</v>
      </c>
      <c r="H13">
        <v>302</v>
      </c>
      <c r="I13">
        <v>76</v>
      </c>
      <c r="J13" t="s">
        <v>12</v>
      </c>
      <c r="K13">
        <v>27</v>
      </c>
      <c r="L13">
        <v>65</v>
      </c>
      <c r="M13" t="s">
        <v>12</v>
      </c>
      <c r="N13">
        <v>29</v>
      </c>
      <c r="O13">
        <v>57</v>
      </c>
      <c r="P13" t="s">
        <v>9</v>
      </c>
      <c r="Q13">
        <v>30</v>
      </c>
      <c r="R13">
        <v>59</v>
      </c>
      <c r="S13" t="s">
        <v>12</v>
      </c>
      <c r="T13">
        <v>48</v>
      </c>
      <c r="U13">
        <v>65</v>
      </c>
      <c r="V13" t="s">
        <v>9</v>
      </c>
      <c r="W13" t="s">
        <v>13</v>
      </c>
      <c r="X13" t="s">
        <v>13</v>
      </c>
      <c r="Y13" t="s">
        <v>13</v>
      </c>
      <c r="Z13" t="s">
        <v>45</v>
      </c>
      <c r="AC13" s="10" t="s">
        <v>163</v>
      </c>
    </row>
    <row r="14" spans="1:29">
      <c r="A14">
        <v>6622463</v>
      </c>
      <c r="B14" t="s">
        <v>50</v>
      </c>
      <c r="C14" s="10" t="s">
        <v>164</v>
      </c>
      <c r="D14" s="10" t="s">
        <v>165</v>
      </c>
      <c r="E14">
        <v>301</v>
      </c>
      <c r="F14">
        <v>55</v>
      </c>
      <c r="G14" t="s">
        <v>9</v>
      </c>
      <c r="H14">
        <v>302</v>
      </c>
      <c r="I14">
        <v>61</v>
      </c>
      <c r="J14" t="s">
        <v>9</v>
      </c>
      <c r="K14">
        <v>27</v>
      </c>
      <c r="L14">
        <v>69</v>
      </c>
      <c r="M14" t="s">
        <v>11</v>
      </c>
      <c r="N14">
        <v>29</v>
      </c>
      <c r="O14">
        <v>69</v>
      </c>
      <c r="P14" t="s">
        <v>12</v>
      </c>
      <c r="Q14">
        <v>30</v>
      </c>
      <c r="R14">
        <v>53</v>
      </c>
      <c r="S14" t="s">
        <v>14</v>
      </c>
      <c r="T14">
        <v>48</v>
      </c>
      <c r="U14">
        <v>66</v>
      </c>
      <c r="V14" t="s">
        <v>14</v>
      </c>
      <c r="W14" t="s">
        <v>13</v>
      </c>
      <c r="X14" t="s">
        <v>10</v>
      </c>
      <c r="Y14" t="s">
        <v>10</v>
      </c>
      <c r="Z14" t="s">
        <v>45</v>
      </c>
      <c r="AC14" s="10" t="s">
        <v>163</v>
      </c>
    </row>
    <row r="15" spans="1:29">
      <c r="A15">
        <v>6622464</v>
      </c>
      <c r="B15" t="s">
        <v>51</v>
      </c>
      <c r="C15" s="10" t="s">
        <v>164</v>
      </c>
      <c r="D15" s="10" t="s">
        <v>165</v>
      </c>
      <c r="E15">
        <v>301</v>
      </c>
      <c r="F15">
        <v>46</v>
      </c>
      <c r="G15" t="s">
        <v>19</v>
      </c>
      <c r="H15">
        <v>302</v>
      </c>
      <c r="I15">
        <v>72</v>
      </c>
      <c r="J15" t="s">
        <v>12</v>
      </c>
      <c r="K15">
        <v>27</v>
      </c>
      <c r="L15">
        <v>49</v>
      </c>
      <c r="M15" t="s">
        <v>19</v>
      </c>
      <c r="N15">
        <v>29</v>
      </c>
      <c r="O15">
        <v>59</v>
      </c>
      <c r="P15" t="s">
        <v>14</v>
      </c>
      <c r="Q15">
        <v>30</v>
      </c>
      <c r="R15">
        <v>43</v>
      </c>
      <c r="S15" t="s">
        <v>9</v>
      </c>
      <c r="T15">
        <v>48</v>
      </c>
      <c r="U15">
        <v>66</v>
      </c>
      <c r="V15" t="s">
        <v>14</v>
      </c>
      <c r="W15" t="s">
        <v>13</v>
      </c>
      <c r="X15" t="s">
        <v>13</v>
      </c>
      <c r="Y15" t="s">
        <v>13</v>
      </c>
      <c r="Z15" t="s">
        <v>45</v>
      </c>
      <c r="AC15" s="10" t="s">
        <v>163</v>
      </c>
    </row>
    <row r="16" spans="1:29">
      <c r="A16">
        <v>6622465</v>
      </c>
      <c r="B16" t="s">
        <v>52</v>
      </c>
      <c r="C16" s="10" t="s">
        <v>164</v>
      </c>
      <c r="D16" s="10" t="s">
        <v>165</v>
      </c>
      <c r="E16">
        <v>301</v>
      </c>
      <c r="F16">
        <v>56</v>
      </c>
      <c r="G16" t="s">
        <v>9</v>
      </c>
      <c r="H16">
        <v>302</v>
      </c>
      <c r="I16">
        <v>66</v>
      </c>
      <c r="J16" t="s">
        <v>14</v>
      </c>
      <c r="K16">
        <v>27</v>
      </c>
      <c r="L16">
        <v>65</v>
      </c>
      <c r="M16" t="s">
        <v>12</v>
      </c>
      <c r="N16">
        <v>29</v>
      </c>
      <c r="O16">
        <v>66</v>
      </c>
      <c r="P16" t="s">
        <v>12</v>
      </c>
      <c r="Q16">
        <v>30</v>
      </c>
      <c r="R16">
        <v>52</v>
      </c>
      <c r="S16" t="s">
        <v>14</v>
      </c>
      <c r="T16">
        <v>48</v>
      </c>
      <c r="U16">
        <v>60</v>
      </c>
      <c r="V16" t="s">
        <v>19</v>
      </c>
      <c r="W16" t="s">
        <v>13</v>
      </c>
      <c r="X16" t="s">
        <v>10</v>
      </c>
      <c r="Y16" t="s">
        <v>10</v>
      </c>
      <c r="Z16" t="s">
        <v>45</v>
      </c>
      <c r="AC16" s="10" t="s">
        <v>163</v>
      </c>
    </row>
    <row r="17" spans="1:29">
      <c r="A17">
        <v>6622466</v>
      </c>
      <c r="B17" t="s">
        <v>53</v>
      </c>
      <c r="C17" s="10" t="s">
        <v>164</v>
      </c>
      <c r="D17" s="10" t="s">
        <v>165</v>
      </c>
      <c r="E17">
        <v>301</v>
      </c>
      <c r="F17">
        <v>49</v>
      </c>
      <c r="G17" t="s">
        <v>19</v>
      </c>
      <c r="H17">
        <v>302</v>
      </c>
      <c r="I17">
        <v>50</v>
      </c>
      <c r="J17" t="s">
        <v>19</v>
      </c>
      <c r="K17">
        <v>27</v>
      </c>
      <c r="L17">
        <v>59</v>
      </c>
      <c r="M17" t="s">
        <v>14</v>
      </c>
      <c r="N17">
        <v>29</v>
      </c>
      <c r="O17">
        <v>56</v>
      </c>
      <c r="P17" t="s">
        <v>9</v>
      </c>
      <c r="Q17">
        <v>30</v>
      </c>
      <c r="R17">
        <v>38</v>
      </c>
      <c r="S17" t="s">
        <v>19</v>
      </c>
      <c r="T17">
        <v>48</v>
      </c>
      <c r="U17">
        <v>55</v>
      </c>
      <c r="V17" t="s">
        <v>19</v>
      </c>
      <c r="W17" t="s">
        <v>10</v>
      </c>
      <c r="X17" t="s">
        <v>10</v>
      </c>
      <c r="Y17" t="s">
        <v>10</v>
      </c>
      <c r="Z17" t="s">
        <v>45</v>
      </c>
      <c r="AC17" s="10" t="s">
        <v>164</v>
      </c>
    </row>
    <row r="18" spans="1:29">
      <c r="A18">
        <v>6622467</v>
      </c>
      <c r="B18" t="s">
        <v>54</v>
      </c>
      <c r="C18" s="10" t="s">
        <v>163</v>
      </c>
      <c r="D18" s="10" t="s">
        <v>165</v>
      </c>
      <c r="E18">
        <v>301</v>
      </c>
      <c r="F18">
        <v>47</v>
      </c>
      <c r="G18" t="s">
        <v>19</v>
      </c>
      <c r="H18">
        <v>302</v>
      </c>
      <c r="I18">
        <v>75</v>
      </c>
      <c r="J18" t="s">
        <v>12</v>
      </c>
      <c r="K18">
        <v>27</v>
      </c>
      <c r="L18">
        <v>81</v>
      </c>
      <c r="M18" t="s">
        <v>10</v>
      </c>
      <c r="N18">
        <v>29</v>
      </c>
      <c r="O18">
        <v>71</v>
      </c>
      <c r="P18" t="s">
        <v>11</v>
      </c>
      <c r="Q18">
        <v>30</v>
      </c>
      <c r="R18">
        <v>60</v>
      </c>
      <c r="S18" t="s">
        <v>12</v>
      </c>
      <c r="T18">
        <v>48</v>
      </c>
      <c r="U18">
        <v>66</v>
      </c>
      <c r="V18" t="s">
        <v>14</v>
      </c>
      <c r="W18" t="s">
        <v>13</v>
      </c>
      <c r="X18" t="s">
        <v>13</v>
      </c>
      <c r="Y18" t="s">
        <v>13</v>
      </c>
      <c r="Z18" t="s">
        <v>45</v>
      </c>
      <c r="AC18" s="10" t="s">
        <v>164</v>
      </c>
    </row>
    <row r="19" spans="1:29">
      <c r="A19">
        <v>6622468</v>
      </c>
      <c r="B19" t="s">
        <v>55</v>
      </c>
      <c r="C19" s="10" t="s">
        <v>164</v>
      </c>
      <c r="D19" s="10" t="s">
        <v>165</v>
      </c>
      <c r="E19">
        <v>301</v>
      </c>
      <c r="F19">
        <v>44</v>
      </c>
      <c r="G19" t="s">
        <v>19</v>
      </c>
      <c r="H19">
        <v>302</v>
      </c>
      <c r="I19">
        <v>62</v>
      </c>
      <c r="J19" t="s">
        <v>9</v>
      </c>
      <c r="K19">
        <v>27</v>
      </c>
      <c r="L19">
        <v>66</v>
      </c>
      <c r="M19" t="s">
        <v>12</v>
      </c>
      <c r="N19">
        <v>29</v>
      </c>
      <c r="O19">
        <v>58</v>
      </c>
      <c r="P19" t="s">
        <v>9</v>
      </c>
      <c r="Q19">
        <v>30</v>
      </c>
      <c r="R19">
        <v>45</v>
      </c>
      <c r="S19" t="s">
        <v>9</v>
      </c>
      <c r="T19">
        <v>48</v>
      </c>
      <c r="U19">
        <v>54</v>
      </c>
      <c r="V19" t="s">
        <v>20</v>
      </c>
      <c r="W19" t="s">
        <v>10</v>
      </c>
      <c r="X19" t="s">
        <v>10</v>
      </c>
      <c r="Y19" t="s">
        <v>10</v>
      </c>
      <c r="Z19" t="s">
        <v>45</v>
      </c>
      <c r="AC19" s="10" t="s">
        <v>164</v>
      </c>
    </row>
    <row r="20" spans="1:29">
      <c r="A20">
        <v>6622469</v>
      </c>
      <c r="B20" t="s">
        <v>56</v>
      </c>
      <c r="C20" s="10" t="s">
        <v>163</v>
      </c>
      <c r="D20" s="10" t="s">
        <v>165</v>
      </c>
      <c r="E20">
        <v>301</v>
      </c>
      <c r="F20">
        <v>43</v>
      </c>
      <c r="G20" t="s">
        <v>19</v>
      </c>
      <c r="H20">
        <v>302</v>
      </c>
      <c r="I20">
        <v>55</v>
      </c>
      <c r="J20" t="s">
        <v>19</v>
      </c>
      <c r="K20">
        <v>27</v>
      </c>
      <c r="L20">
        <v>58</v>
      </c>
      <c r="M20" t="s">
        <v>14</v>
      </c>
      <c r="N20">
        <v>29</v>
      </c>
      <c r="O20">
        <v>54</v>
      </c>
      <c r="P20" t="s">
        <v>19</v>
      </c>
      <c r="Q20">
        <v>30</v>
      </c>
      <c r="R20">
        <v>38</v>
      </c>
      <c r="S20" t="s">
        <v>19</v>
      </c>
      <c r="T20">
        <v>48</v>
      </c>
      <c r="U20">
        <v>53</v>
      </c>
      <c r="V20" t="s">
        <v>20</v>
      </c>
      <c r="W20" t="s">
        <v>13</v>
      </c>
      <c r="X20" t="s">
        <v>13</v>
      </c>
      <c r="Y20" t="s">
        <v>13</v>
      </c>
      <c r="Z20" t="s">
        <v>45</v>
      </c>
      <c r="AC20" s="10" t="s">
        <v>164</v>
      </c>
    </row>
    <row r="21" spans="1:29">
      <c r="A21">
        <v>6622470</v>
      </c>
      <c r="B21" t="s">
        <v>57</v>
      </c>
      <c r="C21" s="10" t="s">
        <v>163</v>
      </c>
      <c r="D21" s="10" t="s">
        <v>166</v>
      </c>
      <c r="E21">
        <v>301</v>
      </c>
      <c r="F21">
        <v>66</v>
      </c>
      <c r="G21" t="s">
        <v>14</v>
      </c>
      <c r="H21">
        <v>41</v>
      </c>
      <c r="I21">
        <v>95</v>
      </c>
      <c r="J21" t="s">
        <v>13</v>
      </c>
      <c r="K21">
        <v>42</v>
      </c>
      <c r="L21">
        <v>94</v>
      </c>
      <c r="M21" t="s">
        <v>13</v>
      </c>
      <c r="N21">
        <v>43</v>
      </c>
      <c r="O21">
        <v>89</v>
      </c>
      <c r="P21" t="s">
        <v>10</v>
      </c>
      <c r="Q21">
        <v>83</v>
      </c>
      <c r="R21">
        <v>92</v>
      </c>
      <c r="S21" t="s">
        <v>10</v>
      </c>
      <c r="T21">
        <v>48</v>
      </c>
      <c r="U21">
        <v>67</v>
      </c>
      <c r="V21" t="s">
        <v>14</v>
      </c>
      <c r="W21" t="s">
        <v>13</v>
      </c>
      <c r="X21" t="s">
        <v>13</v>
      </c>
      <c r="Y21" t="s">
        <v>13</v>
      </c>
      <c r="Z21" t="s">
        <v>45</v>
      </c>
      <c r="AC21" s="10" t="s">
        <v>164</v>
      </c>
    </row>
    <row r="22" spans="1:29">
      <c r="A22">
        <v>6622471</v>
      </c>
      <c r="B22" t="s">
        <v>58</v>
      </c>
      <c r="C22" s="10" t="s">
        <v>163</v>
      </c>
      <c r="D22" s="10" t="s">
        <v>166</v>
      </c>
      <c r="E22">
        <v>301</v>
      </c>
      <c r="F22">
        <v>85</v>
      </c>
      <c r="G22" t="s">
        <v>10</v>
      </c>
      <c r="H22">
        <v>41</v>
      </c>
      <c r="I22">
        <v>85</v>
      </c>
      <c r="J22" t="s">
        <v>10</v>
      </c>
      <c r="K22">
        <v>42</v>
      </c>
      <c r="L22">
        <v>92</v>
      </c>
      <c r="M22" t="s">
        <v>13</v>
      </c>
      <c r="N22">
        <v>43</v>
      </c>
      <c r="O22">
        <v>83</v>
      </c>
      <c r="P22" t="s">
        <v>10</v>
      </c>
      <c r="Q22">
        <v>83</v>
      </c>
      <c r="R22">
        <v>96</v>
      </c>
      <c r="S22" t="s">
        <v>13</v>
      </c>
      <c r="T22">
        <v>48</v>
      </c>
      <c r="U22">
        <v>84</v>
      </c>
      <c r="V22" t="s">
        <v>10</v>
      </c>
      <c r="W22" t="s">
        <v>13</v>
      </c>
      <c r="X22" t="s">
        <v>13</v>
      </c>
      <c r="Y22" t="s">
        <v>13</v>
      </c>
      <c r="Z22" t="s">
        <v>45</v>
      </c>
      <c r="AC22" s="10" t="s">
        <v>164</v>
      </c>
    </row>
    <row r="23" spans="1:29">
      <c r="A23">
        <v>6622472</v>
      </c>
      <c r="B23" t="s">
        <v>59</v>
      </c>
      <c r="C23" s="10" t="s">
        <v>163</v>
      </c>
      <c r="D23" s="10" t="s">
        <v>166</v>
      </c>
      <c r="E23">
        <v>301</v>
      </c>
      <c r="F23">
        <v>55</v>
      </c>
      <c r="G23" t="s">
        <v>9</v>
      </c>
      <c r="H23">
        <v>41</v>
      </c>
      <c r="I23">
        <v>45</v>
      </c>
      <c r="J23" t="s">
        <v>9</v>
      </c>
      <c r="K23">
        <v>42</v>
      </c>
      <c r="L23">
        <v>75</v>
      </c>
      <c r="M23" t="s">
        <v>12</v>
      </c>
      <c r="N23">
        <v>43</v>
      </c>
      <c r="O23">
        <v>54</v>
      </c>
      <c r="P23" t="s">
        <v>19</v>
      </c>
      <c r="Q23">
        <v>83</v>
      </c>
      <c r="R23">
        <v>80</v>
      </c>
      <c r="S23" t="s">
        <v>12</v>
      </c>
      <c r="T23">
        <v>48</v>
      </c>
      <c r="U23">
        <v>59</v>
      </c>
      <c r="V23" t="s">
        <v>19</v>
      </c>
      <c r="W23" t="s">
        <v>13</v>
      </c>
      <c r="X23" t="s">
        <v>10</v>
      </c>
      <c r="Y23" t="s">
        <v>10</v>
      </c>
      <c r="Z23" t="s">
        <v>45</v>
      </c>
      <c r="AC23" s="10" t="s">
        <v>164</v>
      </c>
    </row>
    <row r="24" spans="1:29">
      <c r="A24">
        <v>6622473</v>
      </c>
      <c r="B24" t="s">
        <v>60</v>
      </c>
      <c r="C24" s="10" t="s">
        <v>163</v>
      </c>
      <c r="D24" s="10" t="s">
        <v>166</v>
      </c>
      <c r="E24">
        <v>301</v>
      </c>
      <c r="F24">
        <v>64</v>
      </c>
      <c r="G24" t="s">
        <v>14</v>
      </c>
      <c r="H24">
        <v>41</v>
      </c>
      <c r="I24">
        <v>82</v>
      </c>
      <c r="J24" t="s">
        <v>10</v>
      </c>
      <c r="K24">
        <v>42</v>
      </c>
      <c r="L24">
        <v>82</v>
      </c>
      <c r="M24" t="s">
        <v>11</v>
      </c>
      <c r="N24">
        <v>43</v>
      </c>
      <c r="O24">
        <v>84</v>
      </c>
      <c r="P24" t="s">
        <v>10</v>
      </c>
      <c r="Q24">
        <v>83</v>
      </c>
      <c r="R24">
        <v>93</v>
      </c>
      <c r="S24" t="s">
        <v>10</v>
      </c>
      <c r="T24">
        <v>48</v>
      </c>
      <c r="U24">
        <v>64</v>
      </c>
      <c r="V24" t="s">
        <v>9</v>
      </c>
      <c r="W24" t="s">
        <v>10</v>
      </c>
      <c r="X24" t="s">
        <v>13</v>
      </c>
      <c r="Y24" t="s">
        <v>13</v>
      </c>
      <c r="Z24" t="s">
        <v>45</v>
      </c>
      <c r="AC24" s="10" t="s">
        <v>164</v>
      </c>
    </row>
    <row r="25" spans="1:29">
      <c r="A25">
        <v>6622474</v>
      </c>
      <c r="B25" t="s">
        <v>61</v>
      </c>
      <c r="C25" s="10" t="s">
        <v>164</v>
      </c>
      <c r="D25" s="10" t="s">
        <v>166</v>
      </c>
      <c r="E25">
        <v>301</v>
      </c>
      <c r="F25">
        <v>77</v>
      </c>
      <c r="G25" t="s">
        <v>11</v>
      </c>
      <c r="H25">
        <v>41</v>
      </c>
      <c r="I25">
        <v>56</v>
      </c>
      <c r="J25" t="s">
        <v>14</v>
      </c>
      <c r="K25">
        <v>42</v>
      </c>
      <c r="L25">
        <v>77</v>
      </c>
      <c r="M25" t="s">
        <v>11</v>
      </c>
      <c r="N25">
        <v>43</v>
      </c>
      <c r="O25">
        <v>63</v>
      </c>
      <c r="P25" t="s">
        <v>14</v>
      </c>
      <c r="Q25">
        <v>83</v>
      </c>
      <c r="R25">
        <v>88</v>
      </c>
      <c r="S25" t="s">
        <v>11</v>
      </c>
      <c r="T25">
        <v>48</v>
      </c>
      <c r="U25">
        <v>77</v>
      </c>
      <c r="V25" t="s">
        <v>11</v>
      </c>
      <c r="W25" t="s">
        <v>10</v>
      </c>
      <c r="X25" t="s">
        <v>13</v>
      </c>
      <c r="Y25" t="s">
        <v>13</v>
      </c>
      <c r="Z25" t="s">
        <v>45</v>
      </c>
      <c r="AC25" s="10" t="s">
        <v>164</v>
      </c>
    </row>
    <row r="26" spans="1:29">
      <c r="A26">
        <v>6622475</v>
      </c>
      <c r="B26" t="s">
        <v>62</v>
      </c>
      <c r="C26" s="10" t="s">
        <v>164</v>
      </c>
      <c r="D26" s="10" t="s">
        <v>166</v>
      </c>
      <c r="E26">
        <v>301</v>
      </c>
      <c r="F26">
        <v>64</v>
      </c>
      <c r="G26" t="s">
        <v>14</v>
      </c>
      <c r="H26">
        <v>41</v>
      </c>
      <c r="I26">
        <v>60</v>
      </c>
      <c r="J26" t="s">
        <v>12</v>
      </c>
      <c r="K26">
        <v>42</v>
      </c>
      <c r="L26">
        <v>85</v>
      </c>
      <c r="M26" t="s">
        <v>10</v>
      </c>
      <c r="N26">
        <v>43</v>
      </c>
      <c r="O26">
        <v>77</v>
      </c>
      <c r="P26" t="s">
        <v>11</v>
      </c>
      <c r="Q26">
        <v>83</v>
      </c>
      <c r="R26">
        <v>93</v>
      </c>
      <c r="S26" t="s">
        <v>10</v>
      </c>
      <c r="T26">
        <v>48</v>
      </c>
      <c r="U26">
        <v>65</v>
      </c>
      <c r="V26" t="s">
        <v>9</v>
      </c>
      <c r="W26" t="s">
        <v>10</v>
      </c>
      <c r="X26" t="s">
        <v>10</v>
      </c>
      <c r="Y26" t="s">
        <v>10</v>
      </c>
      <c r="Z26" t="s">
        <v>45</v>
      </c>
      <c r="AC26" s="10" t="s">
        <v>164</v>
      </c>
    </row>
    <row r="27" spans="1:29">
      <c r="A27">
        <v>6622476</v>
      </c>
      <c r="B27" t="s">
        <v>63</v>
      </c>
      <c r="C27" s="10" t="s">
        <v>164</v>
      </c>
      <c r="D27" s="10" t="s">
        <v>166</v>
      </c>
      <c r="E27">
        <v>301</v>
      </c>
      <c r="F27">
        <v>74</v>
      </c>
      <c r="G27" t="s">
        <v>12</v>
      </c>
      <c r="H27">
        <v>41</v>
      </c>
      <c r="I27">
        <v>49</v>
      </c>
      <c r="J27" t="s">
        <v>9</v>
      </c>
      <c r="K27">
        <v>42</v>
      </c>
      <c r="L27">
        <v>69</v>
      </c>
      <c r="M27" t="s">
        <v>14</v>
      </c>
      <c r="N27">
        <v>43</v>
      </c>
      <c r="O27">
        <v>65</v>
      </c>
      <c r="P27" t="s">
        <v>14</v>
      </c>
      <c r="Q27">
        <v>83</v>
      </c>
      <c r="R27">
        <v>86</v>
      </c>
      <c r="S27" t="s">
        <v>11</v>
      </c>
      <c r="T27">
        <v>48</v>
      </c>
      <c r="U27">
        <v>60</v>
      </c>
      <c r="V27" t="s">
        <v>19</v>
      </c>
      <c r="W27" t="s">
        <v>13</v>
      </c>
      <c r="X27" t="s">
        <v>13</v>
      </c>
      <c r="Y27" t="s">
        <v>13</v>
      </c>
      <c r="Z27" t="s">
        <v>45</v>
      </c>
      <c r="AC27" s="10" t="s">
        <v>164</v>
      </c>
    </row>
    <row r="28" spans="1:29">
      <c r="A28">
        <v>6622477</v>
      </c>
      <c r="B28" t="s">
        <v>64</v>
      </c>
      <c r="C28" s="10" t="s">
        <v>164</v>
      </c>
      <c r="D28" s="10" t="s">
        <v>166</v>
      </c>
      <c r="E28">
        <v>301</v>
      </c>
      <c r="F28">
        <v>80</v>
      </c>
      <c r="G28" t="s">
        <v>11</v>
      </c>
      <c r="H28">
        <v>41</v>
      </c>
      <c r="I28">
        <v>74</v>
      </c>
      <c r="J28" t="s">
        <v>11</v>
      </c>
      <c r="K28">
        <v>42</v>
      </c>
      <c r="L28">
        <v>89</v>
      </c>
      <c r="M28" t="s">
        <v>10</v>
      </c>
      <c r="N28">
        <v>43</v>
      </c>
      <c r="O28">
        <v>64</v>
      </c>
      <c r="P28" t="s">
        <v>14</v>
      </c>
      <c r="Q28">
        <v>83</v>
      </c>
      <c r="R28">
        <v>87</v>
      </c>
      <c r="S28" t="s">
        <v>11</v>
      </c>
      <c r="T28">
        <v>48</v>
      </c>
      <c r="U28">
        <v>72</v>
      </c>
      <c r="V28" t="s">
        <v>12</v>
      </c>
      <c r="W28" t="s">
        <v>10</v>
      </c>
      <c r="X28" t="s">
        <v>13</v>
      </c>
      <c r="Y28" t="s">
        <v>13</v>
      </c>
      <c r="Z28" t="s">
        <v>45</v>
      </c>
      <c r="AC28" s="10" t="s">
        <v>164</v>
      </c>
    </row>
    <row r="29" spans="1:29">
      <c r="A29">
        <v>6622478</v>
      </c>
      <c r="B29" t="s">
        <v>65</v>
      </c>
      <c r="C29" s="10" t="s">
        <v>164</v>
      </c>
      <c r="D29" s="10" t="s">
        <v>166</v>
      </c>
      <c r="E29">
        <v>301</v>
      </c>
      <c r="F29">
        <v>47</v>
      </c>
      <c r="G29" t="s">
        <v>19</v>
      </c>
      <c r="H29">
        <v>41</v>
      </c>
      <c r="I29">
        <v>76</v>
      </c>
      <c r="J29" t="s">
        <v>11</v>
      </c>
      <c r="K29">
        <v>42</v>
      </c>
      <c r="L29">
        <v>78</v>
      </c>
      <c r="M29" t="s">
        <v>11</v>
      </c>
      <c r="N29">
        <v>43</v>
      </c>
      <c r="O29">
        <v>69</v>
      </c>
      <c r="P29" t="s">
        <v>12</v>
      </c>
      <c r="Q29">
        <v>83</v>
      </c>
      <c r="R29">
        <v>91</v>
      </c>
      <c r="S29" t="s">
        <v>10</v>
      </c>
      <c r="T29">
        <v>48</v>
      </c>
      <c r="U29">
        <v>67</v>
      </c>
      <c r="V29" t="s">
        <v>14</v>
      </c>
      <c r="W29" t="s">
        <v>10</v>
      </c>
      <c r="X29" t="s">
        <v>10</v>
      </c>
      <c r="Y29" t="s">
        <v>10</v>
      </c>
      <c r="Z29" t="s">
        <v>45</v>
      </c>
      <c r="AC29" s="10" t="s">
        <v>164</v>
      </c>
    </row>
    <row r="30" spans="1:29">
      <c r="A30">
        <v>6622479</v>
      </c>
      <c r="B30" t="s">
        <v>66</v>
      </c>
      <c r="C30" s="10" t="s">
        <v>164</v>
      </c>
      <c r="D30" s="10" t="s">
        <v>166</v>
      </c>
      <c r="E30">
        <v>301</v>
      </c>
      <c r="F30">
        <v>60</v>
      </c>
      <c r="G30" t="s">
        <v>9</v>
      </c>
      <c r="H30">
        <v>41</v>
      </c>
      <c r="I30">
        <v>69</v>
      </c>
      <c r="J30" t="s">
        <v>11</v>
      </c>
      <c r="K30">
        <v>42</v>
      </c>
      <c r="L30">
        <v>77</v>
      </c>
      <c r="M30" t="s">
        <v>11</v>
      </c>
      <c r="N30">
        <v>43</v>
      </c>
      <c r="O30">
        <v>83</v>
      </c>
      <c r="P30" t="s">
        <v>10</v>
      </c>
      <c r="Q30">
        <v>83</v>
      </c>
      <c r="R30">
        <v>87</v>
      </c>
      <c r="S30" t="s">
        <v>11</v>
      </c>
      <c r="T30">
        <v>48</v>
      </c>
      <c r="U30">
        <v>65</v>
      </c>
      <c r="V30" t="s">
        <v>9</v>
      </c>
      <c r="W30" t="s">
        <v>13</v>
      </c>
      <c r="X30" t="s">
        <v>10</v>
      </c>
      <c r="Y30" t="s">
        <v>10</v>
      </c>
      <c r="Z30" t="s">
        <v>45</v>
      </c>
      <c r="AC30" s="10" t="s">
        <v>163</v>
      </c>
    </row>
    <row r="31" spans="1:29">
      <c r="A31">
        <v>6622480</v>
      </c>
      <c r="B31" t="s">
        <v>67</v>
      </c>
      <c r="C31" s="10" t="s">
        <v>164</v>
      </c>
      <c r="D31" s="10" t="s">
        <v>166</v>
      </c>
      <c r="E31">
        <v>301</v>
      </c>
      <c r="F31">
        <v>55</v>
      </c>
      <c r="G31" t="s">
        <v>9</v>
      </c>
      <c r="H31">
        <v>41</v>
      </c>
      <c r="I31">
        <v>44</v>
      </c>
      <c r="J31" t="s">
        <v>9</v>
      </c>
      <c r="K31">
        <v>42</v>
      </c>
      <c r="L31">
        <v>51</v>
      </c>
      <c r="M31" t="s">
        <v>20</v>
      </c>
      <c r="N31">
        <v>43</v>
      </c>
      <c r="O31">
        <v>51</v>
      </c>
      <c r="P31" t="s">
        <v>20</v>
      </c>
      <c r="Q31">
        <v>83</v>
      </c>
      <c r="R31">
        <v>66</v>
      </c>
      <c r="S31" t="s">
        <v>19</v>
      </c>
      <c r="T31">
        <v>48</v>
      </c>
      <c r="U31">
        <v>75</v>
      </c>
      <c r="V31" t="s">
        <v>12</v>
      </c>
      <c r="W31" t="s">
        <v>10</v>
      </c>
      <c r="X31" t="s">
        <v>13</v>
      </c>
      <c r="Y31" t="s">
        <v>13</v>
      </c>
      <c r="Z31" t="s">
        <v>45</v>
      </c>
      <c r="AC31" s="10" t="s">
        <v>164</v>
      </c>
    </row>
    <row r="32" spans="1:29">
      <c r="A32">
        <v>6622481</v>
      </c>
      <c r="B32" t="s">
        <v>68</v>
      </c>
      <c r="C32" s="10" t="s">
        <v>164</v>
      </c>
      <c r="D32" s="10" t="s">
        <v>166</v>
      </c>
      <c r="E32">
        <v>301</v>
      </c>
      <c r="F32">
        <v>49</v>
      </c>
      <c r="G32" t="s">
        <v>19</v>
      </c>
      <c r="H32">
        <v>41</v>
      </c>
      <c r="I32">
        <v>44</v>
      </c>
      <c r="J32" t="s">
        <v>9</v>
      </c>
      <c r="K32">
        <v>42</v>
      </c>
      <c r="L32">
        <v>64</v>
      </c>
      <c r="M32" t="s">
        <v>14</v>
      </c>
      <c r="N32">
        <v>43</v>
      </c>
      <c r="O32">
        <v>52</v>
      </c>
      <c r="P32" t="s">
        <v>20</v>
      </c>
      <c r="Q32">
        <v>83</v>
      </c>
      <c r="R32">
        <v>91</v>
      </c>
      <c r="S32" t="s">
        <v>10</v>
      </c>
      <c r="T32">
        <v>48</v>
      </c>
      <c r="U32">
        <v>64</v>
      </c>
      <c r="V32" t="s">
        <v>9</v>
      </c>
      <c r="W32" t="s">
        <v>10</v>
      </c>
      <c r="X32" t="s">
        <v>13</v>
      </c>
      <c r="Y32" t="s">
        <v>13</v>
      </c>
      <c r="Z32" t="s">
        <v>45</v>
      </c>
      <c r="AC32" s="10" t="s">
        <v>164</v>
      </c>
    </row>
    <row r="33" spans="1:29">
      <c r="A33">
        <v>6622482</v>
      </c>
      <c r="B33" t="s">
        <v>69</v>
      </c>
      <c r="C33" s="10" t="s">
        <v>164</v>
      </c>
      <c r="D33" s="10" t="s">
        <v>166</v>
      </c>
      <c r="E33">
        <v>301</v>
      </c>
      <c r="F33">
        <v>88</v>
      </c>
      <c r="G33" t="s">
        <v>10</v>
      </c>
      <c r="H33">
        <v>41</v>
      </c>
      <c r="I33">
        <v>84</v>
      </c>
      <c r="J33" t="s">
        <v>10</v>
      </c>
      <c r="K33">
        <v>42</v>
      </c>
      <c r="L33">
        <v>85</v>
      </c>
      <c r="M33" t="s">
        <v>10</v>
      </c>
      <c r="N33">
        <v>43</v>
      </c>
      <c r="O33">
        <v>88</v>
      </c>
      <c r="P33" t="s">
        <v>10</v>
      </c>
      <c r="Q33">
        <v>83</v>
      </c>
      <c r="R33">
        <v>94</v>
      </c>
      <c r="S33" t="s">
        <v>10</v>
      </c>
      <c r="T33">
        <v>48</v>
      </c>
      <c r="U33">
        <v>72</v>
      </c>
      <c r="V33" t="s">
        <v>12</v>
      </c>
      <c r="W33" t="s">
        <v>13</v>
      </c>
      <c r="X33" t="s">
        <v>10</v>
      </c>
      <c r="Y33" t="s">
        <v>10</v>
      </c>
      <c r="Z33" t="s">
        <v>45</v>
      </c>
      <c r="AC33" s="10" t="s">
        <v>164</v>
      </c>
    </row>
    <row r="34" spans="1:29">
      <c r="A34">
        <v>6622483</v>
      </c>
      <c r="B34" t="s">
        <v>70</v>
      </c>
      <c r="C34" s="10" t="s">
        <v>164</v>
      </c>
      <c r="D34" s="10" t="s">
        <v>166</v>
      </c>
      <c r="E34">
        <v>301</v>
      </c>
      <c r="F34">
        <v>80</v>
      </c>
      <c r="G34" t="s">
        <v>11</v>
      </c>
      <c r="H34">
        <v>41</v>
      </c>
      <c r="I34">
        <v>92</v>
      </c>
      <c r="J34" t="s">
        <v>13</v>
      </c>
      <c r="K34">
        <v>42</v>
      </c>
      <c r="L34">
        <v>86</v>
      </c>
      <c r="M34" t="s">
        <v>10</v>
      </c>
      <c r="N34">
        <v>43</v>
      </c>
      <c r="O34">
        <v>92</v>
      </c>
      <c r="P34" t="s">
        <v>13</v>
      </c>
      <c r="Q34">
        <v>83</v>
      </c>
      <c r="R34">
        <v>85</v>
      </c>
      <c r="S34" t="s">
        <v>11</v>
      </c>
      <c r="T34">
        <v>48</v>
      </c>
      <c r="U34">
        <v>77</v>
      </c>
      <c r="V34" t="s">
        <v>11</v>
      </c>
      <c r="W34" t="s">
        <v>13</v>
      </c>
      <c r="X34" t="s">
        <v>10</v>
      </c>
      <c r="Y34" t="s">
        <v>10</v>
      </c>
      <c r="Z34" t="s">
        <v>45</v>
      </c>
      <c r="AC34" s="10" t="s">
        <v>164</v>
      </c>
    </row>
    <row r="35" spans="1:29">
      <c r="A35">
        <v>6622484</v>
      </c>
      <c r="B35" t="s">
        <v>71</v>
      </c>
      <c r="C35" s="10" t="s">
        <v>164</v>
      </c>
      <c r="D35" s="10" t="s">
        <v>166</v>
      </c>
      <c r="E35">
        <v>301</v>
      </c>
      <c r="F35">
        <v>46</v>
      </c>
      <c r="G35" t="s">
        <v>19</v>
      </c>
      <c r="H35">
        <v>41</v>
      </c>
      <c r="I35">
        <v>36</v>
      </c>
      <c r="J35" t="s">
        <v>19</v>
      </c>
      <c r="K35">
        <v>42</v>
      </c>
      <c r="L35">
        <v>68</v>
      </c>
      <c r="M35" t="s">
        <v>14</v>
      </c>
      <c r="N35">
        <v>43</v>
      </c>
      <c r="O35">
        <v>81</v>
      </c>
      <c r="P35" t="s">
        <v>11</v>
      </c>
      <c r="Q35">
        <v>83</v>
      </c>
      <c r="R35">
        <v>82</v>
      </c>
      <c r="S35" t="s">
        <v>12</v>
      </c>
      <c r="T35">
        <v>48</v>
      </c>
      <c r="U35">
        <v>83</v>
      </c>
      <c r="V35" t="s">
        <v>10</v>
      </c>
      <c r="W35" t="s">
        <v>10</v>
      </c>
      <c r="X35" t="s">
        <v>10</v>
      </c>
      <c r="Y35" t="s">
        <v>10</v>
      </c>
      <c r="Z35" t="s">
        <v>45</v>
      </c>
      <c r="AC35" s="10" t="s">
        <v>164</v>
      </c>
    </row>
    <row r="36" spans="1:29">
      <c r="A36">
        <v>6622485</v>
      </c>
      <c r="B36" t="s">
        <v>72</v>
      </c>
      <c r="C36" s="10" t="s">
        <v>164</v>
      </c>
      <c r="D36" s="10" t="s">
        <v>166</v>
      </c>
      <c r="E36">
        <v>301</v>
      </c>
      <c r="F36">
        <v>94</v>
      </c>
      <c r="G36" t="s">
        <v>13</v>
      </c>
      <c r="H36">
        <v>41</v>
      </c>
      <c r="I36">
        <v>95</v>
      </c>
      <c r="J36" t="s">
        <v>13</v>
      </c>
      <c r="K36">
        <v>42</v>
      </c>
      <c r="L36">
        <v>95</v>
      </c>
      <c r="M36" t="s">
        <v>13</v>
      </c>
      <c r="N36">
        <v>43</v>
      </c>
      <c r="O36">
        <v>95</v>
      </c>
      <c r="P36" t="s">
        <v>13</v>
      </c>
      <c r="Q36">
        <v>83</v>
      </c>
      <c r="R36">
        <v>94</v>
      </c>
      <c r="S36" t="s">
        <v>10</v>
      </c>
      <c r="T36">
        <v>48</v>
      </c>
      <c r="U36">
        <v>74</v>
      </c>
      <c r="V36" t="s">
        <v>12</v>
      </c>
      <c r="W36" t="s">
        <v>13</v>
      </c>
      <c r="X36" t="s">
        <v>10</v>
      </c>
      <c r="Y36" t="s">
        <v>10</v>
      </c>
      <c r="Z36" t="s">
        <v>45</v>
      </c>
      <c r="AC36" s="10" t="s">
        <v>164</v>
      </c>
    </row>
    <row r="37" spans="1:29">
      <c r="A37">
        <v>6622486</v>
      </c>
      <c r="B37" t="s">
        <v>73</v>
      </c>
      <c r="C37" s="10" t="s">
        <v>164</v>
      </c>
      <c r="D37" s="10" t="s">
        <v>166</v>
      </c>
      <c r="E37">
        <v>301</v>
      </c>
      <c r="F37">
        <v>72</v>
      </c>
      <c r="G37" t="s">
        <v>12</v>
      </c>
      <c r="H37">
        <v>41</v>
      </c>
      <c r="I37">
        <v>49</v>
      </c>
      <c r="J37" t="s">
        <v>9</v>
      </c>
      <c r="K37">
        <v>42</v>
      </c>
      <c r="L37">
        <v>78</v>
      </c>
      <c r="M37" t="s">
        <v>11</v>
      </c>
      <c r="N37">
        <v>43</v>
      </c>
      <c r="O37">
        <v>72</v>
      </c>
      <c r="P37" t="s">
        <v>12</v>
      </c>
      <c r="Q37">
        <v>83</v>
      </c>
      <c r="R37">
        <v>76</v>
      </c>
      <c r="S37" t="s">
        <v>14</v>
      </c>
      <c r="T37">
        <v>48</v>
      </c>
      <c r="U37">
        <v>74</v>
      </c>
      <c r="V37" t="s">
        <v>12</v>
      </c>
      <c r="W37" t="s">
        <v>10</v>
      </c>
      <c r="X37" t="s">
        <v>10</v>
      </c>
      <c r="Y37" t="s">
        <v>10</v>
      </c>
      <c r="Z37" t="s">
        <v>45</v>
      </c>
      <c r="AC37" s="10" t="s">
        <v>164</v>
      </c>
    </row>
    <row r="38" spans="1:29">
      <c r="A38">
        <v>6622487</v>
      </c>
      <c r="B38" t="s">
        <v>74</v>
      </c>
      <c r="C38" s="10" t="s">
        <v>163</v>
      </c>
      <c r="D38" s="10" t="s">
        <v>166</v>
      </c>
      <c r="E38">
        <v>301</v>
      </c>
      <c r="F38">
        <v>74</v>
      </c>
      <c r="G38" t="s">
        <v>12</v>
      </c>
      <c r="H38">
        <v>302</v>
      </c>
      <c r="I38">
        <v>95</v>
      </c>
      <c r="J38" t="s">
        <v>13</v>
      </c>
      <c r="K38">
        <v>42</v>
      </c>
      <c r="L38">
        <v>80</v>
      </c>
      <c r="M38" t="s">
        <v>11</v>
      </c>
      <c r="N38">
        <v>43</v>
      </c>
      <c r="O38">
        <v>74</v>
      </c>
      <c r="P38" t="s">
        <v>12</v>
      </c>
      <c r="Q38">
        <v>44</v>
      </c>
      <c r="R38">
        <v>82</v>
      </c>
      <c r="S38" t="s">
        <v>11</v>
      </c>
      <c r="T38">
        <v>48</v>
      </c>
      <c r="U38">
        <v>78</v>
      </c>
      <c r="V38" t="s">
        <v>11</v>
      </c>
      <c r="W38" t="s">
        <v>13</v>
      </c>
      <c r="X38" t="s">
        <v>10</v>
      </c>
      <c r="Y38" t="s">
        <v>10</v>
      </c>
      <c r="Z38" t="s">
        <v>45</v>
      </c>
      <c r="AC38" s="10" t="s">
        <v>164</v>
      </c>
    </row>
    <row r="39" spans="1:29">
      <c r="A39">
        <v>6622488</v>
      </c>
      <c r="B39" t="s">
        <v>75</v>
      </c>
      <c r="C39" s="10" t="s">
        <v>164</v>
      </c>
      <c r="D39" s="10" t="s">
        <v>166</v>
      </c>
      <c r="E39">
        <v>301</v>
      </c>
      <c r="F39">
        <v>80</v>
      </c>
      <c r="G39" t="s">
        <v>11</v>
      </c>
      <c r="H39">
        <v>302</v>
      </c>
      <c r="I39">
        <v>90</v>
      </c>
      <c r="J39" t="s">
        <v>13</v>
      </c>
      <c r="K39">
        <v>41</v>
      </c>
      <c r="L39">
        <v>59</v>
      </c>
      <c r="M39" t="s">
        <v>12</v>
      </c>
      <c r="N39">
        <v>42</v>
      </c>
      <c r="O39">
        <v>73</v>
      </c>
      <c r="P39" t="s">
        <v>12</v>
      </c>
      <c r="Q39">
        <v>43</v>
      </c>
      <c r="R39">
        <v>75</v>
      </c>
      <c r="S39" t="s">
        <v>11</v>
      </c>
      <c r="T39">
        <v>48</v>
      </c>
      <c r="U39">
        <v>65</v>
      </c>
      <c r="V39" t="s">
        <v>9</v>
      </c>
      <c r="W39" t="s">
        <v>13</v>
      </c>
      <c r="X39" t="s">
        <v>10</v>
      </c>
      <c r="Y39" t="s">
        <v>10</v>
      </c>
      <c r="Z39" t="s">
        <v>45</v>
      </c>
      <c r="AC39" s="10" t="s">
        <v>163</v>
      </c>
    </row>
    <row r="40" spans="1:29">
      <c r="A40">
        <v>6622489</v>
      </c>
      <c r="B40" t="s">
        <v>76</v>
      </c>
      <c r="C40" s="10" t="s">
        <v>164</v>
      </c>
      <c r="D40" s="10" t="s">
        <v>166</v>
      </c>
      <c r="E40">
        <v>301</v>
      </c>
      <c r="F40">
        <v>39</v>
      </c>
      <c r="G40" t="s">
        <v>20</v>
      </c>
      <c r="H40">
        <v>302</v>
      </c>
      <c r="I40">
        <v>83</v>
      </c>
      <c r="J40" t="s">
        <v>10</v>
      </c>
      <c r="K40">
        <v>42</v>
      </c>
      <c r="L40">
        <v>73</v>
      </c>
      <c r="M40" t="s">
        <v>12</v>
      </c>
      <c r="N40">
        <v>43</v>
      </c>
      <c r="O40">
        <v>66</v>
      </c>
      <c r="P40" t="s">
        <v>14</v>
      </c>
      <c r="Q40">
        <v>44</v>
      </c>
      <c r="R40">
        <v>84</v>
      </c>
      <c r="S40" t="s">
        <v>11</v>
      </c>
      <c r="T40">
        <v>48</v>
      </c>
      <c r="U40">
        <v>78</v>
      </c>
      <c r="V40" t="s">
        <v>11</v>
      </c>
      <c r="W40" t="s">
        <v>10</v>
      </c>
      <c r="X40" t="s">
        <v>10</v>
      </c>
      <c r="Y40" t="s">
        <v>10</v>
      </c>
      <c r="Z40" t="s">
        <v>45</v>
      </c>
      <c r="AC40" s="10" t="s">
        <v>164</v>
      </c>
    </row>
    <row r="41" spans="1:29">
      <c r="A41">
        <v>6622490</v>
      </c>
      <c r="B41" t="s">
        <v>77</v>
      </c>
      <c r="C41" s="10" t="s">
        <v>164</v>
      </c>
      <c r="D41" s="10" t="s">
        <v>166</v>
      </c>
      <c r="E41">
        <v>301</v>
      </c>
      <c r="F41">
        <v>68</v>
      </c>
      <c r="G41" t="s">
        <v>14</v>
      </c>
      <c r="H41">
        <v>302</v>
      </c>
      <c r="I41">
        <v>74</v>
      </c>
      <c r="J41" t="s">
        <v>12</v>
      </c>
      <c r="K41">
        <v>42</v>
      </c>
      <c r="L41">
        <v>74</v>
      </c>
      <c r="M41" t="s">
        <v>12</v>
      </c>
      <c r="N41">
        <v>43</v>
      </c>
      <c r="O41">
        <v>62</v>
      </c>
      <c r="P41" t="s">
        <v>9</v>
      </c>
      <c r="Q41">
        <v>44</v>
      </c>
      <c r="R41">
        <v>90</v>
      </c>
      <c r="S41" t="s">
        <v>10</v>
      </c>
      <c r="T41">
        <v>48</v>
      </c>
      <c r="U41">
        <v>62</v>
      </c>
      <c r="V41" t="s">
        <v>9</v>
      </c>
      <c r="W41" t="s">
        <v>10</v>
      </c>
      <c r="X41" t="s">
        <v>10</v>
      </c>
      <c r="Y41" t="s">
        <v>10</v>
      </c>
      <c r="Z41" t="s">
        <v>45</v>
      </c>
      <c r="AC41" s="10" t="s">
        <v>164</v>
      </c>
    </row>
    <row r="42" spans="1:29">
      <c r="A42">
        <v>6622491</v>
      </c>
      <c r="B42" t="s">
        <v>78</v>
      </c>
      <c r="C42" s="10" t="s">
        <v>164</v>
      </c>
      <c r="D42" s="10" t="s">
        <v>166</v>
      </c>
      <c r="E42">
        <v>301</v>
      </c>
      <c r="F42">
        <v>68</v>
      </c>
      <c r="G42" t="s">
        <v>14</v>
      </c>
      <c r="H42">
        <v>41</v>
      </c>
      <c r="I42">
        <v>84</v>
      </c>
      <c r="J42" t="s">
        <v>10</v>
      </c>
      <c r="K42">
        <v>42</v>
      </c>
      <c r="L42">
        <v>94</v>
      </c>
      <c r="M42" t="s">
        <v>13</v>
      </c>
      <c r="N42">
        <v>43</v>
      </c>
      <c r="O42">
        <v>86</v>
      </c>
      <c r="P42" t="s">
        <v>10</v>
      </c>
      <c r="Q42">
        <v>44</v>
      </c>
      <c r="R42">
        <v>92</v>
      </c>
      <c r="S42" t="s">
        <v>10</v>
      </c>
      <c r="T42">
        <v>48</v>
      </c>
      <c r="U42">
        <v>78</v>
      </c>
      <c r="V42" t="s">
        <v>11</v>
      </c>
      <c r="W42" t="s">
        <v>10</v>
      </c>
      <c r="X42" t="s">
        <v>13</v>
      </c>
      <c r="Y42" t="s">
        <v>13</v>
      </c>
      <c r="Z42" t="s">
        <v>45</v>
      </c>
      <c r="AC42" s="10" t="s">
        <v>163</v>
      </c>
    </row>
    <row r="43" spans="1:29">
      <c r="A43">
        <v>6622492</v>
      </c>
      <c r="B43" t="s">
        <v>79</v>
      </c>
      <c r="C43" s="10" t="s">
        <v>164</v>
      </c>
      <c r="D43" s="10" t="s">
        <v>166</v>
      </c>
      <c r="E43">
        <v>301</v>
      </c>
      <c r="F43">
        <v>64</v>
      </c>
      <c r="G43" t="s">
        <v>14</v>
      </c>
      <c r="H43">
        <v>302</v>
      </c>
      <c r="I43">
        <v>86</v>
      </c>
      <c r="J43" t="s">
        <v>10</v>
      </c>
      <c r="K43">
        <v>42</v>
      </c>
      <c r="L43">
        <v>60</v>
      </c>
      <c r="M43" t="s">
        <v>9</v>
      </c>
      <c r="N43">
        <v>43</v>
      </c>
      <c r="O43">
        <v>54</v>
      </c>
      <c r="P43" t="s">
        <v>19</v>
      </c>
      <c r="Q43">
        <v>44</v>
      </c>
      <c r="R43">
        <v>61</v>
      </c>
      <c r="S43" t="s">
        <v>9</v>
      </c>
      <c r="T43">
        <v>48</v>
      </c>
      <c r="U43">
        <v>67</v>
      </c>
      <c r="V43" t="s">
        <v>14</v>
      </c>
      <c r="W43" t="s">
        <v>11</v>
      </c>
      <c r="X43" t="s">
        <v>10</v>
      </c>
      <c r="Y43" t="s">
        <v>10</v>
      </c>
      <c r="Z43" t="s">
        <v>45</v>
      </c>
      <c r="AC43" s="10" t="s">
        <v>163</v>
      </c>
    </row>
    <row r="44" spans="1:29">
      <c r="A44">
        <v>6622493</v>
      </c>
      <c r="B44" t="s">
        <v>80</v>
      </c>
      <c r="C44" s="10" t="s">
        <v>164</v>
      </c>
      <c r="D44" s="10" t="s">
        <v>166</v>
      </c>
      <c r="E44">
        <v>301</v>
      </c>
      <c r="F44">
        <v>63</v>
      </c>
      <c r="G44" t="s">
        <v>14</v>
      </c>
      <c r="H44">
        <v>41</v>
      </c>
      <c r="I44">
        <v>43</v>
      </c>
      <c r="J44" t="s">
        <v>19</v>
      </c>
      <c r="K44">
        <v>42</v>
      </c>
      <c r="L44">
        <v>60</v>
      </c>
      <c r="M44" t="s">
        <v>9</v>
      </c>
      <c r="N44">
        <v>43</v>
      </c>
      <c r="O44">
        <v>52</v>
      </c>
      <c r="P44" t="s">
        <v>20</v>
      </c>
      <c r="Q44">
        <v>44</v>
      </c>
      <c r="R44">
        <v>68</v>
      </c>
      <c r="S44" t="s">
        <v>14</v>
      </c>
      <c r="T44">
        <v>48</v>
      </c>
      <c r="U44">
        <v>79</v>
      </c>
      <c r="V44" t="s">
        <v>11</v>
      </c>
      <c r="W44" t="s">
        <v>10</v>
      </c>
      <c r="X44" t="s">
        <v>10</v>
      </c>
      <c r="Y44" t="s">
        <v>10</v>
      </c>
      <c r="Z44" t="s">
        <v>45</v>
      </c>
      <c r="AC44" s="10" t="s">
        <v>164</v>
      </c>
    </row>
    <row r="45" spans="1:29">
      <c r="A45">
        <v>6622494</v>
      </c>
      <c r="B45" t="s">
        <v>81</v>
      </c>
      <c r="C45" s="10" t="s">
        <v>164</v>
      </c>
      <c r="D45" s="10" t="s">
        <v>166</v>
      </c>
      <c r="E45">
        <v>301</v>
      </c>
      <c r="F45">
        <v>81</v>
      </c>
      <c r="G45" t="s">
        <v>11</v>
      </c>
      <c r="H45">
        <v>41</v>
      </c>
      <c r="I45">
        <v>38</v>
      </c>
      <c r="J45" t="s">
        <v>19</v>
      </c>
      <c r="K45">
        <v>42</v>
      </c>
      <c r="L45">
        <v>77</v>
      </c>
      <c r="M45" t="s">
        <v>11</v>
      </c>
      <c r="N45">
        <v>43</v>
      </c>
      <c r="O45">
        <v>62</v>
      </c>
      <c r="P45" t="s">
        <v>9</v>
      </c>
      <c r="Q45">
        <v>44</v>
      </c>
      <c r="R45">
        <v>82</v>
      </c>
      <c r="S45" t="s">
        <v>11</v>
      </c>
      <c r="T45">
        <v>48</v>
      </c>
      <c r="U45">
        <v>68</v>
      </c>
      <c r="V45" t="s">
        <v>14</v>
      </c>
      <c r="W45" t="s">
        <v>13</v>
      </c>
      <c r="X45" t="s">
        <v>13</v>
      </c>
      <c r="Y45" t="s">
        <v>13</v>
      </c>
      <c r="Z45" t="s">
        <v>45</v>
      </c>
      <c r="AC45" s="10" t="s">
        <v>163</v>
      </c>
    </row>
    <row r="46" spans="1:29">
      <c r="A46">
        <v>6622495</v>
      </c>
      <c r="B46" t="s">
        <v>82</v>
      </c>
      <c r="C46" s="10" t="s">
        <v>164</v>
      </c>
      <c r="D46" s="10" t="s">
        <v>166</v>
      </c>
      <c r="E46">
        <v>301</v>
      </c>
      <c r="F46">
        <v>47</v>
      </c>
      <c r="G46" t="s">
        <v>19</v>
      </c>
      <c r="H46">
        <v>302</v>
      </c>
      <c r="I46">
        <v>85</v>
      </c>
      <c r="J46" t="s">
        <v>10</v>
      </c>
      <c r="K46">
        <v>41</v>
      </c>
      <c r="L46">
        <v>66</v>
      </c>
      <c r="M46" t="s">
        <v>12</v>
      </c>
      <c r="N46">
        <v>42</v>
      </c>
      <c r="O46">
        <v>70</v>
      </c>
      <c r="P46" t="s">
        <v>12</v>
      </c>
      <c r="Q46">
        <v>43</v>
      </c>
      <c r="R46">
        <v>66</v>
      </c>
      <c r="S46" t="s">
        <v>14</v>
      </c>
      <c r="T46">
        <v>48</v>
      </c>
      <c r="U46">
        <v>66</v>
      </c>
      <c r="V46" t="s">
        <v>14</v>
      </c>
      <c r="W46" t="s">
        <v>10</v>
      </c>
      <c r="X46" t="s">
        <v>13</v>
      </c>
      <c r="Y46" t="s">
        <v>13</v>
      </c>
      <c r="Z46" t="s">
        <v>45</v>
      </c>
      <c r="AC46" s="10" t="s">
        <v>164</v>
      </c>
    </row>
    <row r="47" spans="1:29">
      <c r="A47">
        <v>6622496</v>
      </c>
      <c r="B47" t="s">
        <v>83</v>
      </c>
      <c r="C47" s="10" t="s">
        <v>163</v>
      </c>
      <c r="D47" s="10" t="s">
        <v>166</v>
      </c>
      <c r="E47">
        <v>301</v>
      </c>
      <c r="F47">
        <v>59</v>
      </c>
      <c r="G47" t="s">
        <v>9</v>
      </c>
      <c r="H47">
        <v>41</v>
      </c>
      <c r="I47">
        <v>43</v>
      </c>
      <c r="J47" t="s">
        <v>19</v>
      </c>
      <c r="K47">
        <v>42</v>
      </c>
      <c r="L47">
        <v>62</v>
      </c>
      <c r="M47" t="s">
        <v>9</v>
      </c>
      <c r="N47">
        <v>43</v>
      </c>
      <c r="O47">
        <v>55</v>
      </c>
      <c r="P47" t="s">
        <v>19</v>
      </c>
      <c r="Q47">
        <v>44</v>
      </c>
      <c r="R47">
        <v>62</v>
      </c>
      <c r="S47" t="s">
        <v>9</v>
      </c>
      <c r="T47">
        <v>48</v>
      </c>
      <c r="U47">
        <v>78</v>
      </c>
      <c r="V47" t="s">
        <v>11</v>
      </c>
      <c r="W47" t="s">
        <v>10</v>
      </c>
      <c r="X47" t="s">
        <v>10</v>
      </c>
      <c r="Y47" t="s">
        <v>10</v>
      </c>
      <c r="Z47" t="s">
        <v>45</v>
      </c>
      <c r="AC47" s="10" t="s">
        <v>164</v>
      </c>
    </row>
    <row r="48" spans="1:29">
      <c r="A48">
        <v>6622497</v>
      </c>
      <c r="B48" t="s">
        <v>84</v>
      </c>
      <c r="C48" s="10" t="s">
        <v>164</v>
      </c>
      <c r="D48" s="10" t="s">
        <v>167</v>
      </c>
      <c r="E48">
        <v>301</v>
      </c>
      <c r="F48">
        <v>46</v>
      </c>
      <c r="G48" t="s">
        <v>19</v>
      </c>
      <c r="H48">
        <v>30</v>
      </c>
      <c r="I48">
        <v>63</v>
      </c>
      <c r="J48" t="s">
        <v>12</v>
      </c>
      <c r="K48">
        <v>54</v>
      </c>
      <c r="L48">
        <v>52</v>
      </c>
      <c r="M48" t="s">
        <v>19</v>
      </c>
      <c r="N48">
        <v>55</v>
      </c>
      <c r="O48">
        <v>52</v>
      </c>
      <c r="P48" t="s">
        <v>9</v>
      </c>
      <c r="Q48">
        <v>65</v>
      </c>
      <c r="R48">
        <v>86</v>
      </c>
      <c r="S48" t="s">
        <v>11</v>
      </c>
      <c r="T48">
        <v>48</v>
      </c>
      <c r="U48">
        <v>55</v>
      </c>
      <c r="V48" t="s">
        <v>19</v>
      </c>
      <c r="W48" t="s">
        <v>10</v>
      </c>
      <c r="X48" t="s">
        <v>10</v>
      </c>
      <c r="Y48" t="s">
        <v>10</v>
      </c>
      <c r="Z48" t="s">
        <v>45</v>
      </c>
      <c r="AC48" s="10" t="s">
        <v>163</v>
      </c>
    </row>
    <row r="49" spans="1:29">
      <c r="A49">
        <v>6622498</v>
      </c>
      <c r="B49" t="s">
        <v>85</v>
      </c>
      <c r="C49" s="10" t="s">
        <v>164</v>
      </c>
      <c r="D49" s="10" t="s">
        <v>167</v>
      </c>
      <c r="E49">
        <v>301</v>
      </c>
      <c r="F49">
        <v>39</v>
      </c>
      <c r="G49" t="s">
        <v>20</v>
      </c>
      <c r="H49">
        <v>48</v>
      </c>
      <c r="I49">
        <v>56</v>
      </c>
      <c r="J49" t="s">
        <v>19</v>
      </c>
      <c r="K49">
        <v>54</v>
      </c>
      <c r="L49">
        <v>43</v>
      </c>
      <c r="M49" t="s">
        <v>20</v>
      </c>
      <c r="N49">
        <v>55</v>
      </c>
      <c r="O49">
        <v>42</v>
      </c>
      <c r="P49" t="s">
        <v>20</v>
      </c>
      <c r="Q49">
        <v>65</v>
      </c>
      <c r="R49">
        <v>82</v>
      </c>
      <c r="S49" t="s">
        <v>12</v>
      </c>
      <c r="T49">
        <v>30</v>
      </c>
      <c r="U49" t="s">
        <v>86</v>
      </c>
      <c r="V49" t="s">
        <v>87</v>
      </c>
      <c r="W49" t="s">
        <v>13</v>
      </c>
      <c r="X49" t="s">
        <v>10</v>
      </c>
      <c r="Y49" t="s">
        <v>10</v>
      </c>
      <c r="Z49" t="s">
        <v>45</v>
      </c>
      <c r="AC49" s="10" t="s">
        <v>163</v>
      </c>
    </row>
    <row r="50" spans="1:29">
      <c r="A50">
        <v>6622499</v>
      </c>
      <c r="B50" t="s">
        <v>88</v>
      </c>
      <c r="C50" s="10" t="s">
        <v>163</v>
      </c>
      <c r="D50" s="10" t="s">
        <v>167</v>
      </c>
      <c r="E50">
        <v>301</v>
      </c>
      <c r="F50">
        <v>57</v>
      </c>
      <c r="G50" t="s">
        <v>9</v>
      </c>
      <c r="H50">
        <v>302</v>
      </c>
      <c r="I50">
        <v>87</v>
      </c>
      <c r="J50" t="s">
        <v>10</v>
      </c>
      <c r="K50">
        <v>30</v>
      </c>
      <c r="L50">
        <v>66</v>
      </c>
      <c r="M50" t="s">
        <v>12</v>
      </c>
      <c r="N50">
        <v>54</v>
      </c>
      <c r="O50">
        <v>45</v>
      </c>
      <c r="P50" t="s">
        <v>20</v>
      </c>
      <c r="Q50">
        <v>55</v>
      </c>
      <c r="R50">
        <v>62</v>
      </c>
      <c r="S50" t="s">
        <v>12</v>
      </c>
      <c r="T50">
        <v>48</v>
      </c>
      <c r="U50">
        <v>68</v>
      </c>
      <c r="V50" t="s">
        <v>14</v>
      </c>
      <c r="W50" t="s">
        <v>10</v>
      </c>
      <c r="X50" t="s">
        <v>10</v>
      </c>
      <c r="Y50" t="s">
        <v>10</v>
      </c>
      <c r="Z50" t="s">
        <v>45</v>
      </c>
      <c r="AC50" s="10" t="s">
        <v>163</v>
      </c>
    </row>
    <row r="51" spans="1:29">
      <c r="A51">
        <v>6622500</v>
      </c>
      <c r="B51" t="s">
        <v>89</v>
      </c>
      <c r="C51" s="10" t="s">
        <v>163</v>
      </c>
      <c r="D51" s="10" t="s">
        <v>167</v>
      </c>
      <c r="E51">
        <v>301</v>
      </c>
      <c r="F51">
        <v>92</v>
      </c>
      <c r="G51" t="s">
        <v>13</v>
      </c>
      <c r="H51">
        <v>302</v>
      </c>
      <c r="I51">
        <v>98</v>
      </c>
      <c r="J51" t="s">
        <v>13</v>
      </c>
      <c r="K51">
        <v>30</v>
      </c>
      <c r="L51">
        <v>97</v>
      </c>
      <c r="M51" t="s">
        <v>13</v>
      </c>
      <c r="N51">
        <v>54</v>
      </c>
      <c r="O51">
        <v>95</v>
      </c>
      <c r="P51" t="s">
        <v>13</v>
      </c>
      <c r="Q51">
        <v>55</v>
      </c>
      <c r="R51">
        <v>92</v>
      </c>
      <c r="S51" t="s">
        <v>13</v>
      </c>
      <c r="T51">
        <v>48</v>
      </c>
      <c r="U51">
        <v>97</v>
      </c>
      <c r="V51" t="s">
        <v>13</v>
      </c>
      <c r="W51" t="s">
        <v>13</v>
      </c>
      <c r="X51" t="s">
        <v>10</v>
      </c>
      <c r="Y51" t="s">
        <v>10</v>
      </c>
      <c r="Z51" t="s">
        <v>45</v>
      </c>
      <c r="AC51" s="10" t="s">
        <v>164</v>
      </c>
    </row>
    <row r="52" spans="1:29">
      <c r="A52">
        <v>6622501</v>
      </c>
      <c r="B52" t="s">
        <v>90</v>
      </c>
      <c r="C52" s="10" t="s">
        <v>164</v>
      </c>
      <c r="D52" s="10" t="s">
        <v>167</v>
      </c>
      <c r="E52">
        <v>301</v>
      </c>
      <c r="F52">
        <v>70</v>
      </c>
      <c r="G52" t="s">
        <v>14</v>
      </c>
      <c r="H52">
        <v>30</v>
      </c>
      <c r="I52">
        <v>84</v>
      </c>
      <c r="J52" t="s">
        <v>10</v>
      </c>
      <c r="K52">
        <v>54</v>
      </c>
      <c r="L52">
        <v>67</v>
      </c>
      <c r="M52" t="s">
        <v>14</v>
      </c>
      <c r="N52">
        <v>55</v>
      </c>
      <c r="O52">
        <v>63</v>
      </c>
      <c r="P52" t="s">
        <v>12</v>
      </c>
      <c r="Q52">
        <v>65</v>
      </c>
      <c r="R52">
        <v>88</v>
      </c>
      <c r="S52" t="s">
        <v>11</v>
      </c>
      <c r="T52">
        <v>48</v>
      </c>
      <c r="U52">
        <v>74</v>
      </c>
      <c r="V52" t="s">
        <v>12</v>
      </c>
      <c r="W52" t="s">
        <v>13</v>
      </c>
      <c r="X52" t="s">
        <v>10</v>
      </c>
      <c r="Y52" t="s">
        <v>10</v>
      </c>
      <c r="Z52" t="s">
        <v>45</v>
      </c>
      <c r="AC52" s="10" t="s">
        <v>163</v>
      </c>
    </row>
    <row r="53" spans="1:29">
      <c r="A53">
        <v>6622502</v>
      </c>
      <c r="B53" t="s">
        <v>91</v>
      </c>
      <c r="C53" s="10" t="s">
        <v>163</v>
      </c>
      <c r="D53" s="10" t="s">
        <v>167</v>
      </c>
      <c r="E53">
        <v>301</v>
      </c>
      <c r="F53">
        <v>47</v>
      </c>
      <c r="G53" t="s">
        <v>19</v>
      </c>
      <c r="H53">
        <v>302</v>
      </c>
      <c r="I53">
        <v>76</v>
      </c>
      <c r="J53" t="s">
        <v>12</v>
      </c>
      <c r="K53">
        <v>30</v>
      </c>
      <c r="L53">
        <v>83</v>
      </c>
      <c r="M53" t="s">
        <v>10</v>
      </c>
      <c r="N53">
        <v>54</v>
      </c>
      <c r="O53">
        <v>60</v>
      </c>
      <c r="P53" t="s">
        <v>9</v>
      </c>
      <c r="Q53">
        <v>55</v>
      </c>
      <c r="R53">
        <v>63</v>
      </c>
      <c r="S53" t="s">
        <v>12</v>
      </c>
      <c r="T53">
        <v>48</v>
      </c>
      <c r="U53">
        <v>76</v>
      </c>
      <c r="V53" t="s">
        <v>11</v>
      </c>
      <c r="W53" t="s">
        <v>10</v>
      </c>
      <c r="X53" t="s">
        <v>10</v>
      </c>
      <c r="Y53" t="s">
        <v>10</v>
      </c>
      <c r="Z53" t="s">
        <v>45</v>
      </c>
      <c r="AC53" s="10" t="s">
        <v>163</v>
      </c>
    </row>
    <row r="54" spans="1:29">
      <c r="A54">
        <v>6622503</v>
      </c>
      <c r="B54" t="s">
        <v>92</v>
      </c>
      <c r="C54" s="10" t="s">
        <v>164</v>
      </c>
      <c r="D54" s="10" t="s">
        <v>167</v>
      </c>
      <c r="E54">
        <v>301</v>
      </c>
      <c r="F54">
        <v>75</v>
      </c>
      <c r="G54" t="s">
        <v>12</v>
      </c>
      <c r="H54">
        <v>302</v>
      </c>
      <c r="I54">
        <v>92</v>
      </c>
      <c r="J54" t="s">
        <v>13</v>
      </c>
      <c r="K54">
        <v>30</v>
      </c>
      <c r="L54">
        <v>74</v>
      </c>
      <c r="M54" t="s">
        <v>11</v>
      </c>
      <c r="N54">
        <v>54</v>
      </c>
      <c r="O54">
        <v>72</v>
      </c>
      <c r="P54" t="s">
        <v>12</v>
      </c>
      <c r="Q54">
        <v>55</v>
      </c>
      <c r="R54">
        <v>83</v>
      </c>
      <c r="S54" t="s">
        <v>10</v>
      </c>
      <c r="T54">
        <v>48</v>
      </c>
      <c r="U54">
        <v>92</v>
      </c>
      <c r="V54" t="s">
        <v>13</v>
      </c>
      <c r="W54" t="s">
        <v>10</v>
      </c>
      <c r="X54" t="s">
        <v>10</v>
      </c>
      <c r="Y54" t="s">
        <v>10</v>
      </c>
      <c r="Z54" t="s">
        <v>45</v>
      </c>
      <c r="AC54" s="10" t="s">
        <v>163</v>
      </c>
    </row>
    <row r="55" spans="1:29">
      <c r="A55">
        <v>6622504</v>
      </c>
      <c r="B55" t="s">
        <v>93</v>
      </c>
      <c r="C55" s="10" t="s">
        <v>164</v>
      </c>
      <c r="D55" s="10" t="s">
        <v>167</v>
      </c>
      <c r="E55">
        <v>301</v>
      </c>
      <c r="F55">
        <v>75</v>
      </c>
      <c r="G55" t="s">
        <v>12</v>
      </c>
      <c r="H55">
        <v>30</v>
      </c>
      <c r="I55">
        <v>67</v>
      </c>
      <c r="J55" t="s">
        <v>12</v>
      </c>
      <c r="K55">
        <v>54</v>
      </c>
      <c r="L55">
        <v>44</v>
      </c>
      <c r="M55" t="s">
        <v>20</v>
      </c>
      <c r="N55">
        <v>55</v>
      </c>
      <c r="O55">
        <v>57</v>
      </c>
      <c r="P55" t="s">
        <v>14</v>
      </c>
      <c r="Q55">
        <v>65</v>
      </c>
      <c r="R55">
        <v>83</v>
      </c>
      <c r="S55" t="s">
        <v>12</v>
      </c>
      <c r="T55">
        <v>48</v>
      </c>
      <c r="U55">
        <v>50</v>
      </c>
      <c r="V55" t="s">
        <v>20</v>
      </c>
      <c r="W55" t="s">
        <v>13</v>
      </c>
      <c r="X55" t="s">
        <v>10</v>
      </c>
      <c r="Y55" t="s">
        <v>10</v>
      </c>
      <c r="Z55" t="s">
        <v>45</v>
      </c>
      <c r="AC55" s="10" t="s">
        <v>164</v>
      </c>
    </row>
    <row r="56" spans="1:29">
      <c r="A56">
        <v>6622505</v>
      </c>
      <c r="B56" t="s">
        <v>94</v>
      </c>
      <c r="C56" s="10" t="s">
        <v>163</v>
      </c>
      <c r="D56" s="10" t="s">
        <v>167</v>
      </c>
      <c r="E56">
        <v>301</v>
      </c>
      <c r="F56">
        <v>44</v>
      </c>
      <c r="G56" t="s">
        <v>19</v>
      </c>
      <c r="H56">
        <v>302</v>
      </c>
      <c r="I56">
        <v>70</v>
      </c>
      <c r="J56" t="s">
        <v>14</v>
      </c>
      <c r="K56">
        <v>30</v>
      </c>
      <c r="L56">
        <v>59</v>
      </c>
      <c r="M56" t="s">
        <v>12</v>
      </c>
      <c r="N56">
        <v>54</v>
      </c>
      <c r="O56">
        <v>45</v>
      </c>
      <c r="P56" t="s">
        <v>20</v>
      </c>
      <c r="Q56">
        <v>55</v>
      </c>
      <c r="R56">
        <v>59</v>
      </c>
      <c r="S56" t="s">
        <v>14</v>
      </c>
      <c r="T56">
        <v>48</v>
      </c>
      <c r="U56">
        <v>63</v>
      </c>
      <c r="V56" t="s">
        <v>9</v>
      </c>
      <c r="W56" t="s">
        <v>10</v>
      </c>
      <c r="X56" t="s">
        <v>10</v>
      </c>
      <c r="Y56" t="s">
        <v>10</v>
      </c>
      <c r="Z56" t="s">
        <v>45</v>
      </c>
      <c r="AC56" s="10" t="s">
        <v>163</v>
      </c>
    </row>
    <row r="57" spans="1:29">
      <c r="A57">
        <v>6622506</v>
      </c>
      <c r="B57" t="s">
        <v>95</v>
      </c>
      <c r="C57" s="10" t="s">
        <v>163</v>
      </c>
      <c r="D57" s="10" t="s">
        <v>167</v>
      </c>
      <c r="E57">
        <v>301</v>
      </c>
      <c r="F57">
        <v>47</v>
      </c>
      <c r="G57" t="s">
        <v>19</v>
      </c>
      <c r="H57">
        <v>302</v>
      </c>
      <c r="I57">
        <v>55</v>
      </c>
      <c r="J57" t="s">
        <v>19</v>
      </c>
      <c r="K57">
        <v>48</v>
      </c>
      <c r="L57">
        <v>64</v>
      </c>
      <c r="M57" t="s">
        <v>9</v>
      </c>
      <c r="N57">
        <v>54</v>
      </c>
      <c r="O57">
        <v>45</v>
      </c>
      <c r="P57" t="s">
        <v>20</v>
      </c>
      <c r="Q57">
        <v>55</v>
      </c>
      <c r="R57">
        <v>57</v>
      </c>
      <c r="S57" t="s">
        <v>14</v>
      </c>
      <c r="T57">
        <v>30</v>
      </c>
      <c r="U57" t="s">
        <v>96</v>
      </c>
      <c r="V57" t="s">
        <v>87</v>
      </c>
      <c r="W57" t="s">
        <v>10</v>
      </c>
      <c r="X57" t="s">
        <v>13</v>
      </c>
      <c r="Y57" t="s">
        <v>13</v>
      </c>
      <c r="Z57" t="s">
        <v>45</v>
      </c>
      <c r="AC57" s="10" t="s">
        <v>164</v>
      </c>
    </row>
    <row r="58" spans="1:29">
      <c r="A58">
        <v>6622507</v>
      </c>
      <c r="B58" t="s">
        <v>97</v>
      </c>
      <c r="C58" s="10" t="s">
        <v>163</v>
      </c>
      <c r="D58" s="10" t="s">
        <v>167</v>
      </c>
      <c r="E58">
        <v>301</v>
      </c>
      <c r="F58">
        <v>81</v>
      </c>
      <c r="G58" t="s">
        <v>11</v>
      </c>
      <c r="H58">
        <v>302</v>
      </c>
      <c r="I58">
        <v>86</v>
      </c>
      <c r="J58" t="s">
        <v>10</v>
      </c>
      <c r="K58">
        <v>30</v>
      </c>
      <c r="L58">
        <v>82</v>
      </c>
      <c r="M58" t="s">
        <v>10</v>
      </c>
      <c r="N58">
        <v>54</v>
      </c>
      <c r="O58">
        <v>69</v>
      </c>
      <c r="P58" t="s">
        <v>12</v>
      </c>
      <c r="Q58">
        <v>55</v>
      </c>
      <c r="R58">
        <v>74</v>
      </c>
      <c r="S58" t="s">
        <v>11</v>
      </c>
      <c r="T58">
        <v>48</v>
      </c>
      <c r="U58">
        <v>76</v>
      </c>
      <c r="V58" t="s">
        <v>11</v>
      </c>
      <c r="W58" t="s">
        <v>13</v>
      </c>
      <c r="X58" t="s">
        <v>13</v>
      </c>
      <c r="Y58" t="s">
        <v>13</v>
      </c>
      <c r="Z58" t="s">
        <v>45</v>
      </c>
      <c r="AC58" s="10" t="s">
        <v>164</v>
      </c>
    </row>
    <row r="59" spans="1:29">
      <c r="A59">
        <v>6622508</v>
      </c>
      <c r="B59" t="s">
        <v>98</v>
      </c>
      <c r="C59" s="10" t="s">
        <v>164</v>
      </c>
      <c r="D59" s="10" t="s">
        <v>167</v>
      </c>
      <c r="E59">
        <v>301</v>
      </c>
      <c r="F59">
        <v>66</v>
      </c>
      <c r="G59" t="s">
        <v>14</v>
      </c>
      <c r="H59">
        <v>30</v>
      </c>
      <c r="I59">
        <v>84</v>
      </c>
      <c r="J59" t="s">
        <v>10</v>
      </c>
      <c r="K59">
        <v>54</v>
      </c>
      <c r="L59">
        <v>52</v>
      </c>
      <c r="M59" t="s">
        <v>19</v>
      </c>
      <c r="N59">
        <v>55</v>
      </c>
      <c r="O59">
        <v>72</v>
      </c>
      <c r="P59" t="s">
        <v>11</v>
      </c>
      <c r="Q59">
        <v>65</v>
      </c>
      <c r="R59">
        <v>88</v>
      </c>
      <c r="S59" t="s">
        <v>11</v>
      </c>
      <c r="T59">
        <v>48</v>
      </c>
      <c r="U59">
        <v>78</v>
      </c>
      <c r="V59" t="s">
        <v>11</v>
      </c>
      <c r="W59" t="s">
        <v>13</v>
      </c>
      <c r="X59" t="s">
        <v>13</v>
      </c>
      <c r="Y59" t="s">
        <v>13</v>
      </c>
      <c r="Z59" t="s">
        <v>45</v>
      </c>
      <c r="AC59" s="10" t="s">
        <v>163</v>
      </c>
    </row>
    <row r="60" spans="1:29">
      <c r="A60">
        <v>6622509</v>
      </c>
      <c r="B60" t="s">
        <v>99</v>
      </c>
      <c r="C60" s="10" t="s">
        <v>163</v>
      </c>
      <c r="D60" s="10" t="s">
        <v>167</v>
      </c>
      <c r="E60">
        <v>301</v>
      </c>
      <c r="F60">
        <v>47</v>
      </c>
      <c r="G60" t="s">
        <v>19</v>
      </c>
      <c r="H60">
        <v>302</v>
      </c>
      <c r="I60">
        <v>80</v>
      </c>
      <c r="J60" t="s">
        <v>11</v>
      </c>
      <c r="K60">
        <v>30</v>
      </c>
      <c r="L60">
        <v>35</v>
      </c>
      <c r="M60" t="s">
        <v>20</v>
      </c>
      <c r="N60">
        <v>54</v>
      </c>
      <c r="O60">
        <v>43</v>
      </c>
      <c r="P60" t="s">
        <v>20</v>
      </c>
      <c r="Q60">
        <v>55</v>
      </c>
      <c r="R60">
        <v>54</v>
      </c>
      <c r="S60" t="s">
        <v>9</v>
      </c>
      <c r="T60">
        <v>48</v>
      </c>
      <c r="U60">
        <v>69</v>
      </c>
      <c r="V60" t="s">
        <v>14</v>
      </c>
      <c r="W60" t="s">
        <v>13</v>
      </c>
      <c r="X60" t="s">
        <v>13</v>
      </c>
      <c r="Y60" t="s">
        <v>13</v>
      </c>
      <c r="Z60" t="s">
        <v>45</v>
      </c>
      <c r="AC60" s="10" t="s">
        <v>163</v>
      </c>
    </row>
    <row r="61" spans="1:29">
      <c r="A61">
        <v>6622510</v>
      </c>
      <c r="B61" t="s">
        <v>100</v>
      </c>
      <c r="C61" s="10" t="s">
        <v>163</v>
      </c>
      <c r="D61" s="10" t="s">
        <v>167</v>
      </c>
      <c r="E61">
        <v>301</v>
      </c>
      <c r="F61">
        <v>68</v>
      </c>
      <c r="G61" t="s">
        <v>14</v>
      </c>
      <c r="H61">
        <v>30</v>
      </c>
      <c r="I61">
        <v>92</v>
      </c>
      <c r="J61" t="s">
        <v>13</v>
      </c>
      <c r="K61">
        <v>41</v>
      </c>
      <c r="L61">
        <v>56</v>
      </c>
      <c r="M61" t="s">
        <v>14</v>
      </c>
      <c r="N61">
        <v>54</v>
      </c>
      <c r="O61">
        <v>62</v>
      </c>
      <c r="P61" t="s">
        <v>14</v>
      </c>
      <c r="Q61">
        <v>55</v>
      </c>
      <c r="R61">
        <v>69</v>
      </c>
      <c r="S61" t="s">
        <v>11</v>
      </c>
      <c r="T61">
        <v>48</v>
      </c>
      <c r="U61">
        <v>68</v>
      </c>
      <c r="V61" t="s">
        <v>14</v>
      </c>
      <c r="W61" t="s">
        <v>13</v>
      </c>
      <c r="X61" t="s">
        <v>13</v>
      </c>
      <c r="Y61" t="s">
        <v>13</v>
      </c>
      <c r="Z61" t="s">
        <v>45</v>
      </c>
      <c r="AC61" s="10" t="s">
        <v>163</v>
      </c>
    </row>
    <row r="62" spans="1:29">
      <c r="A62">
        <v>6622511</v>
      </c>
      <c r="B62" t="s">
        <v>101</v>
      </c>
      <c r="C62" s="10" t="s">
        <v>163</v>
      </c>
      <c r="D62" s="10" t="s">
        <v>167</v>
      </c>
      <c r="E62">
        <v>301</v>
      </c>
      <c r="F62">
        <v>45</v>
      </c>
      <c r="G62" t="s">
        <v>19</v>
      </c>
      <c r="H62">
        <v>302</v>
      </c>
      <c r="I62">
        <v>76</v>
      </c>
      <c r="J62" t="s">
        <v>12</v>
      </c>
      <c r="K62">
        <v>30</v>
      </c>
      <c r="L62">
        <v>59</v>
      </c>
      <c r="M62" t="s">
        <v>12</v>
      </c>
      <c r="N62">
        <v>54</v>
      </c>
      <c r="O62">
        <v>44</v>
      </c>
      <c r="P62" t="s">
        <v>20</v>
      </c>
      <c r="Q62">
        <v>55</v>
      </c>
      <c r="R62">
        <v>58</v>
      </c>
      <c r="S62" t="s">
        <v>14</v>
      </c>
      <c r="T62">
        <v>48</v>
      </c>
      <c r="U62">
        <v>77</v>
      </c>
      <c r="V62" t="s">
        <v>11</v>
      </c>
      <c r="W62" t="s">
        <v>10</v>
      </c>
      <c r="X62" t="s">
        <v>13</v>
      </c>
      <c r="Y62" t="s">
        <v>13</v>
      </c>
      <c r="Z62" t="s">
        <v>45</v>
      </c>
      <c r="AC62" s="10" t="s">
        <v>163</v>
      </c>
    </row>
    <row r="63" spans="1:29">
      <c r="A63">
        <v>6622512</v>
      </c>
      <c r="B63" t="s">
        <v>102</v>
      </c>
      <c r="C63" s="10" t="s">
        <v>164</v>
      </c>
      <c r="D63" s="10" t="s">
        <v>167</v>
      </c>
      <c r="E63">
        <v>301</v>
      </c>
      <c r="F63">
        <v>55</v>
      </c>
      <c r="G63" t="s">
        <v>9</v>
      </c>
      <c r="H63">
        <v>30</v>
      </c>
      <c r="I63">
        <v>35</v>
      </c>
      <c r="J63" t="s">
        <v>20</v>
      </c>
      <c r="K63">
        <v>54</v>
      </c>
      <c r="L63">
        <v>47</v>
      </c>
      <c r="M63" t="s">
        <v>20</v>
      </c>
      <c r="N63">
        <v>55</v>
      </c>
      <c r="O63">
        <v>72</v>
      </c>
      <c r="P63" t="s">
        <v>11</v>
      </c>
      <c r="Q63">
        <v>65</v>
      </c>
      <c r="R63">
        <v>87</v>
      </c>
      <c r="S63" t="s">
        <v>11</v>
      </c>
      <c r="T63">
        <v>48</v>
      </c>
      <c r="U63">
        <v>78</v>
      </c>
      <c r="V63" t="s">
        <v>11</v>
      </c>
      <c r="W63" t="s">
        <v>10</v>
      </c>
      <c r="X63" t="s">
        <v>10</v>
      </c>
      <c r="Y63" t="s">
        <v>10</v>
      </c>
      <c r="Z63" t="s">
        <v>45</v>
      </c>
      <c r="AC63" s="10" t="s">
        <v>164</v>
      </c>
    </row>
    <row r="64" spans="1:29">
      <c r="A64">
        <v>6622513</v>
      </c>
      <c r="B64" t="s">
        <v>103</v>
      </c>
      <c r="C64" s="10" t="s">
        <v>163</v>
      </c>
      <c r="D64" s="10" t="s">
        <v>167</v>
      </c>
      <c r="E64">
        <v>301</v>
      </c>
      <c r="F64">
        <v>86</v>
      </c>
      <c r="G64" t="s">
        <v>10</v>
      </c>
      <c r="H64">
        <v>302</v>
      </c>
      <c r="I64">
        <v>96</v>
      </c>
      <c r="J64" t="s">
        <v>13</v>
      </c>
      <c r="K64">
        <v>30</v>
      </c>
      <c r="L64">
        <v>91</v>
      </c>
      <c r="M64" t="s">
        <v>13</v>
      </c>
      <c r="N64">
        <v>54</v>
      </c>
      <c r="O64">
        <v>88</v>
      </c>
      <c r="P64" t="s">
        <v>10</v>
      </c>
      <c r="Q64">
        <v>55</v>
      </c>
      <c r="R64">
        <v>83</v>
      </c>
      <c r="S64" t="s">
        <v>10</v>
      </c>
      <c r="T64">
        <v>48</v>
      </c>
      <c r="U64">
        <v>92</v>
      </c>
      <c r="V64" t="s">
        <v>13</v>
      </c>
      <c r="W64" t="s">
        <v>10</v>
      </c>
      <c r="X64" t="s">
        <v>13</v>
      </c>
      <c r="Y64" t="s">
        <v>13</v>
      </c>
      <c r="Z64" t="s">
        <v>45</v>
      </c>
      <c r="AC64" s="10" t="s">
        <v>163</v>
      </c>
    </row>
    <row r="65" spans="1:29">
      <c r="A65">
        <v>6622514</v>
      </c>
      <c r="B65" t="s">
        <v>104</v>
      </c>
      <c r="C65" s="10" t="s">
        <v>164</v>
      </c>
      <c r="D65" s="10" t="s">
        <v>167</v>
      </c>
      <c r="E65">
        <v>301</v>
      </c>
      <c r="F65">
        <v>53</v>
      </c>
      <c r="G65" t="s">
        <v>19</v>
      </c>
      <c r="H65">
        <v>30</v>
      </c>
      <c r="I65">
        <v>76</v>
      </c>
      <c r="J65" t="s">
        <v>11</v>
      </c>
      <c r="K65">
        <v>54</v>
      </c>
      <c r="L65">
        <v>67</v>
      </c>
      <c r="M65" t="s">
        <v>14</v>
      </c>
      <c r="N65">
        <v>55</v>
      </c>
      <c r="O65">
        <v>62</v>
      </c>
      <c r="P65" t="s">
        <v>12</v>
      </c>
      <c r="Q65">
        <v>65</v>
      </c>
      <c r="R65">
        <v>90</v>
      </c>
      <c r="S65" t="s">
        <v>10</v>
      </c>
      <c r="T65">
        <v>48</v>
      </c>
      <c r="U65">
        <v>82</v>
      </c>
      <c r="V65" t="s">
        <v>10</v>
      </c>
      <c r="W65" t="s">
        <v>13</v>
      </c>
      <c r="X65" t="s">
        <v>10</v>
      </c>
      <c r="Y65" t="s">
        <v>10</v>
      </c>
      <c r="Z65" t="s">
        <v>45</v>
      </c>
      <c r="AC65" s="10" t="s">
        <v>164</v>
      </c>
    </row>
    <row r="66" spans="1:29">
      <c r="A66">
        <v>6622515</v>
      </c>
      <c r="B66" t="s">
        <v>105</v>
      </c>
      <c r="C66" s="10" t="s">
        <v>164</v>
      </c>
      <c r="D66" s="10" t="s">
        <v>167</v>
      </c>
      <c r="E66">
        <v>301</v>
      </c>
      <c r="F66">
        <v>70</v>
      </c>
      <c r="G66" t="s">
        <v>14</v>
      </c>
      <c r="H66">
        <v>30</v>
      </c>
      <c r="I66">
        <v>41</v>
      </c>
      <c r="J66" t="s">
        <v>19</v>
      </c>
      <c r="K66">
        <v>54</v>
      </c>
      <c r="L66">
        <v>60</v>
      </c>
      <c r="M66" t="s">
        <v>9</v>
      </c>
      <c r="N66">
        <v>55</v>
      </c>
      <c r="O66">
        <v>67</v>
      </c>
      <c r="P66" t="s">
        <v>11</v>
      </c>
      <c r="Q66">
        <v>65</v>
      </c>
      <c r="R66">
        <v>83</v>
      </c>
      <c r="S66" t="s">
        <v>12</v>
      </c>
      <c r="T66">
        <v>48</v>
      </c>
      <c r="U66">
        <v>56</v>
      </c>
      <c r="V66" t="s">
        <v>19</v>
      </c>
      <c r="W66" t="s">
        <v>13</v>
      </c>
      <c r="X66" t="s">
        <v>13</v>
      </c>
      <c r="Y66" t="s">
        <v>13</v>
      </c>
      <c r="Z66" t="s">
        <v>45</v>
      </c>
    </row>
    <row r="67" spans="1:29">
      <c r="A67">
        <v>6622516</v>
      </c>
      <c r="B67" t="s">
        <v>106</v>
      </c>
      <c r="C67" s="10" t="s">
        <v>163</v>
      </c>
      <c r="D67" s="10" t="s">
        <v>167</v>
      </c>
      <c r="E67">
        <v>301</v>
      </c>
      <c r="F67">
        <v>75</v>
      </c>
      <c r="G67" t="s">
        <v>12</v>
      </c>
      <c r="H67">
        <v>302</v>
      </c>
      <c r="I67">
        <v>92</v>
      </c>
      <c r="J67" t="s">
        <v>13</v>
      </c>
      <c r="K67">
        <v>30</v>
      </c>
      <c r="L67">
        <v>90</v>
      </c>
      <c r="M67" t="s">
        <v>13</v>
      </c>
      <c r="N67">
        <v>54</v>
      </c>
      <c r="O67">
        <v>72</v>
      </c>
      <c r="P67" t="s">
        <v>12</v>
      </c>
      <c r="Q67">
        <v>55</v>
      </c>
      <c r="R67">
        <v>77</v>
      </c>
      <c r="S67" t="s">
        <v>10</v>
      </c>
      <c r="T67">
        <v>48</v>
      </c>
      <c r="U67">
        <v>89</v>
      </c>
      <c r="V67" t="s">
        <v>13</v>
      </c>
      <c r="W67" t="s">
        <v>10</v>
      </c>
      <c r="X67" t="s">
        <v>10</v>
      </c>
      <c r="Y67" t="s">
        <v>10</v>
      </c>
      <c r="Z67" t="s">
        <v>45</v>
      </c>
    </row>
    <row r="68" spans="1:29">
      <c r="A68">
        <v>6622517</v>
      </c>
      <c r="B68" t="s">
        <v>107</v>
      </c>
      <c r="C68" s="10" t="s">
        <v>163</v>
      </c>
      <c r="D68" s="10" t="s">
        <v>167</v>
      </c>
      <c r="E68">
        <v>301</v>
      </c>
      <c r="F68">
        <v>39</v>
      </c>
      <c r="G68" t="s">
        <v>20</v>
      </c>
      <c r="H68">
        <v>302</v>
      </c>
      <c r="I68">
        <v>62</v>
      </c>
      <c r="J68" t="s">
        <v>9</v>
      </c>
      <c r="K68">
        <v>30</v>
      </c>
      <c r="L68">
        <v>53</v>
      </c>
      <c r="M68" t="s">
        <v>14</v>
      </c>
      <c r="N68">
        <v>54</v>
      </c>
      <c r="O68">
        <v>43</v>
      </c>
      <c r="P68" t="s">
        <v>20</v>
      </c>
      <c r="Q68">
        <v>55</v>
      </c>
      <c r="R68">
        <v>48</v>
      </c>
      <c r="S68" t="s">
        <v>19</v>
      </c>
      <c r="W68" t="s">
        <v>13</v>
      </c>
      <c r="X68" t="s">
        <v>13</v>
      </c>
      <c r="Y68" t="s">
        <v>13</v>
      </c>
      <c r="Z68" t="s">
        <v>45</v>
      </c>
    </row>
    <row r="69" spans="1:29">
      <c r="A69">
        <v>6622518</v>
      </c>
      <c r="B69" t="s">
        <v>108</v>
      </c>
      <c r="C69" s="10" t="s">
        <v>163</v>
      </c>
      <c r="D69" s="10" t="s">
        <v>167</v>
      </c>
      <c r="E69">
        <v>301</v>
      </c>
      <c r="F69">
        <v>75</v>
      </c>
      <c r="G69" t="s">
        <v>12</v>
      </c>
      <c r="H69">
        <v>302</v>
      </c>
      <c r="I69">
        <v>96</v>
      </c>
      <c r="J69" t="s">
        <v>13</v>
      </c>
      <c r="K69">
        <v>30</v>
      </c>
      <c r="L69">
        <v>57</v>
      </c>
      <c r="M69" t="s">
        <v>14</v>
      </c>
      <c r="N69">
        <v>54</v>
      </c>
      <c r="O69">
        <v>55</v>
      </c>
      <c r="P69" t="s">
        <v>9</v>
      </c>
      <c r="Q69">
        <v>55</v>
      </c>
      <c r="R69">
        <v>65</v>
      </c>
      <c r="S69" t="s">
        <v>12</v>
      </c>
      <c r="W69" t="s">
        <v>13</v>
      </c>
      <c r="X69" t="s">
        <v>13</v>
      </c>
      <c r="Y69" t="s">
        <v>13</v>
      </c>
      <c r="Z69" t="s">
        <v>45</v>
      </c>
    </row>
    <row r="70" spans="1:29">
      <c r="A70">
        <v>6622519</v>
      </c>
      <c r="B70" t="s">
        <v>109</v>
      </c>
      <c r="C70" s="10" t="s">
        <v>163</v>
      </c>
      <c r="D70" s="10" t="s">
        <v>167</v>
      </c>
      <c r="E70">
        <v>301</v>
      </c>
      <c r="F70">
        <v>55</v>
      </c>
      <c r="G70" t="s">
        <v>9</v>
      </c>
      <c r="H70">
        <v>302</v>
      </c>
      <c r="I70">
        <v>78</v>
      </c>
      <c r="J70" t="s">
        <v>11</v>
      </c>
      <c r="K70">
        <v>30</v>
      </c>
      <c r="L70">
        <v>36</v>
      </c>
      <c r="M70" t="s">
        <v>19</v>
      </c>
      <c r="N70">
        <v>54</v>
      </c>
      <c r="O70" t="s">
        <v>158</v>
      </c>
      <c r="P70" t="s">
        <v>87</v>
      </c>
      <c r="Q70">
        <v>55</v>
      </c>
      <c r="R70">
        <v>49</v>
      </c>
      <c r="S70" t="s">
        <v>9</v>
      </c>
      <c r="T70">
        <v>48</v>
      </c>
      <c r="U70" t="s">
        <v>159</v>
      </c>
      <c r="V70" t="s">
        <v>160</v>
      </c>
      <c r="W70" t="s">
        <v>10</v>
      </c>
      <c r="X70" t="s">
        <v>10</v>
      </c>
      <c r="Y70" t="s">
        <v>10</v>
      </c>
      <c r="Z70" t="s">
        <v>161</v>
      </c>
    </row>
    <row r="71" spans="1:29">
      <c r="A71">
        <v>6622520</v>
      </c>
      <c r="B71" t="s">
        <v>110</v>
      </c>
      <c r="C71" s="10" t="s">
        <v>164</v>
      </c>
      <c r="D71" s="10" t="s">
        <v>166</v>
      </c>
      <c r="E71">
        <v>301</v>
      </c>
      <c r="F71">
        <v>34</v>
      </c>
      <c r="G71" t="s">
        <v>20</v>
      </c>
      <c r="H71">
        <v>41</v>
      </c>
      <c r="I71">
        <v>33</v>
      </c>
      <c r="J71" t="s">
        <v>20</v>
      </c>
      <c r="K71">
        <v>42</v>
      </c>
      <c r="L71">
        <v>60</v>
      </c>
      <c r="M71" t="s">
        <v>9</v>
      </c>
      <c r="N71">
        <v>43</v>
      </c>
      <c r="O71" t="s">
        <v>162</v>
      </c>
      <c r="P71" t="s">
        <v>87</v>
      </c>
      <c r="Q71">
        <v>44</v>
      </c>
      <c r="R71">
        <v>50</v>
      </c>
      <c r="S71" t="s">
        <v>20</v>
      </c>
      <c r="W71" t="s">
        <v>14</v>
      </c>
      <c r="X71" t="s">
        <v>13</v>
      </c>
      <c r="Y71" t="s">
        <v>13</v>
      </c>
      <c r="Z71" t="s">
        <v>161</v>
      </c>
    </row>
    <row r="72" spans="1:29">
      <c r="A72">
        <v>6622521</v>
      </c>
      <c r="B72" t="s">
        <v>111</v>
      </c>
      <c r="C72" s="10" t="s">
        <v>163</v>
      </c>
      <c r="D72" s="10" t="s">
        <v>166</v>
      </c>
      <c r="E72">
        <v>301</v>
      </c>
      <c r="F72">
        <v>86</v>
      </c>
      <c r="G72" t="s">
        <v>10</v>
      </c>
      <c r="H72">
        <v>41</v>
      </c>
      <c r="I72">
        <v>53</v>
      </c>
      <c r="J72" t="s">
        <v>14</v>
      </c>
      <c r="K72">
        <v>42</v>
      </c>
      <c r="L72">
        <v>82</v>
      </c>
      <c r="M72" t="s">
        <v>11</v>
      </c>
      <c r="N72">
        <v>43</v>
      </c>
      <c r="O72">
        <v>82</v>
      </c>
      <c r="P72" t="s">
        <v>11</v>
      </c>
      <c r="Q72">
        <v>44</v>
      </c>
      <c r="R72">
        <v>90</v>
      </c>
      <c r="S72" t="s">
        <v>10</v>
      </c>
      <c r="T72">
        <v>48</v>
      </c>
      <c r="U72">
        <v>76</v>
      </c>
      <c r="V72" t="s">
        <v>11</v>
      </c>
      <c r="W72" t="s">
        <v>13</v>
      </c>
      <c r="X72" t="s">
        <v>10</v>
      </c>
      <c r="Y72" t="s">
        <v>10</v>
      </c>
      <c r="Z72" t="s">
        <v>45</v>
      </c>
    </row>
    <row r="73" spans="1:29">
      <c r="A73">
        <v>6622522</v>
      </c>
      <c r="B73" t="s">
        <v>112</v>
      </c>
      <c r="C73" s="10" t="s">
        <v>164</v>
      </c>
      <c r="D73" s="10" t="s">
        <v>166</v>
      </c>
      <c r="E73">
        <v>301</v>
      </c>
      <c r="F73">
        <v>86</v>
      </c>
      <c r="G73" t="s">
        <v>10</v>
      </c>
      <c r="H73">
        <v>41</v>
      </c>
      <c r="I73">
        <v>95</v>
      </c>
      <c r="J73" t="s">
        <v>13</v>
      </c>
      <c r="K73">
        <v>42</v>
      </c>
      <c r="L73">
        <v>95</v>
      </c>
      <c r="M73" t="s">
        <v>13</v>
      </c>
      <c r="N73">
        <v>43</v>
      </c>
      <c r="O73">
        <v>93</v>
      </c>
      <c r="P73" t="s">
        <v>13</v>
      </c>
      <c r="Q73">
        <v>83</v>
      </c>
      <c r="R73">
        <v>98</v>
      </c>
      <c r="S73" t="s">
        <v>13</v>
      </c>
      <c r="W73" t="s">
        <v>10</v>
      </c>
      <c r="X73" t="s">
        <v>13</v>
      </c>
      <c r="Y73" t="s">
        <v>13</v>
      </c>
      <c r="Z73" t="s">
        <v>45</v>
      </c>
    </row>
    <row r="75" spans="1:29">
      <c r="A75" t="s">
        <v>15</v>
      </c>
      <c r="B75" t="s">
        <v>113</v>
      </c>
      <c r="E75" t="s">
        <v>114</v>
      </c>
      <c r="F75" t="s">
        <v>115</v>
      </c>
      <c r="G75" t="s">
        <v>116</v>
      </c>
      <c r="H75" t="s">
        <v>117</v>
      </c>
      <c r="I75" t="s">
        <v>118</v>
      </c>
      <c r="J75" t="s">
        <v>119</v>
      </c>
      <c r="K75" t="s">
        <v>120</v>
      </c>
      <c r="L75" t="s">
        <v>121</v>
      </c>
      <c r="M75" t="s">
        <v>122</v>
      </c>
      <c r="N75" t="s">
        <v>123</v>
      </c>
      <c r="O75" t="s">
        <v>124</v>
      </c>
      <c r="P75" t="s">
        <v>125</v>
      </c>
      <c r="Q75" t="s">
        <v>126</v>
      </c>
      <c r="R75" t="s">
        <v>127</v>
      </c>
    </row>
    <row r="76" spans="1:29">
      <c r="A76" t="s">
        <v>16</v>
      </c>
      <c r="B76" t="s">
        <v>128</v>
      </c>
      <c r="E76" t="s">
        <v>129</v>
      </c>
      <c r="F76" t="s">
        <v>130</v>
      </c>
      <c r="G76" t="s">
        <v>131</v>
      </c>
      <c r="H76" t="s">
        <v>132</v>
      </c>
      <c r="I76" t="s">
        <v>133</v>
      </c>
      <c r="J76" t="s">
        <v>134</v>
      </c>
      <c r="K76" t="s">
        <v>135</v>
      </c>
      <c r="L76" t="s">
        <v>136</v>
      </c>
      <c r="M76" t="s">
        <v>137</v>
      </c>
      <c r="N76" t="s">
        <v>138</v>
      </c>
      <c r="O76" t="s">
        <v>139</v>
      </c>
      <c r="P76" t="s">
        <v>140</v>
      </c>
      <c r="Q76" t="s">
        <v>141</v>
      </c>
      <c r="R76" t="s">
        <v>142</v>
      </c>
      <c r="S76" t="s">
        <v>143</v>
      </c>
      <c r="T76" t="s">
        <v>144</v>
      </c>
      <c r="U76" t="s">
        <v>145</v>
      </c>
    </row>
    <row r="77" spans="1:29">
      <c r="A77" t="s">
        <v>17</v>
      </c>
      <c r="B77" t="s">
        <v>146</v>
      </c>
      <c r="E77" t="s">
        <v>147</v>
      </c>
      <c r="F77" t="s">
        <v>148</v>
      </c>
      <c r="G77" t="s">
        <v>149</v>
      </c>
      <c r="H77" t="s">
        <v>150</v>
      </c>
      <c r="I77" t="s">
        <v>151</v>
      </c>
      <c r="J77" t="s">
        <v>152</v>
      </c>
      <c r="K77" t="s">
        <v>153</v>
      </c>
      <c r="L77" t="s">
        <v>154</v>
      </c>
      <c r="M77" t="s">
        <v>155</v>
      </c>
      <c r="N77" t="s">
        <v>156</v>
      </c>
      <c r="O77" t="s">
        <v>157</v>
      </c>
      <c r="P77" t="s">
        <v>18</v>
      </c>
    </row>
    <row r="79" spans="1:29">
      <c r="H79">
        <f>12+30+23</f>
        <v>65</v>
      </c>
    </row>
  </sheetData>
  <dataValidations count="2">
    <dataValidation type="list" allowBlank="1" showInputMessage="1" showErrorMessage="1" sqref="AC1:AC65 C9:C73">
      <formula1>"B,G"</formula1>
    </dataValidation>
    <dataValidation type="list" allowBlank="1" showInputMessage="1" showErrorMessage="1" sqref="D9:D73">
      <formula1>"Sci, Com, Hum, FMM"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5"/>
  <sheetViews>
    <sheetView topLeftCell="A6" workbookViewId="0">
      <selection activeCell="F24" sqref="F24"/>
    </sheetView>
  </sheetViews>
  <sheetFormatPr defaultRowHeight="15"/>
  <cols>
    <col min="2" max="2" width="24.7109375" customWidth="1"/>
    <col min="3" max="3" width="4.85546875" customWidth="1"/>
    <col min="4" max="4" width="6.5703125" customWidth="1"/>
    <col min="5" max="5" width="6.7109375" customWidth="1"/>
    <col min="6" max="7" width="6.5703125" customWidth="1"/>
    <col min="8" max="8" width="6.42578125" customWidth="1"/>
    <col min="9" max="9" width="5.85546875" customWidth="1"/>
    <col min="10" max="13" width="6.42578125" customWidth="1"/>
    <col min="14" max="14" width="7.140625" customWidth="1"/>
    <col min="15" max="16" width="8.140625" customWidth="1"/>
    <col min="17" max="17" width="6.7109375" customWidth="1"/>
    <col min="18" max="18" width="4.7109375" customWidth="1"/>
    <col min="19" max="19" width="5.85546875" customWidth="1"/>
    <col min="20" max="20" width="7.85546875" customWidth="1"/>
    <col min="21" max="21" width="5.5703125" customWidth="1"/>
    <col min="22" max="22" width="6.7109375" customWidth="1"/>
    <col min="23" max="23" width="5.140625" customWidth="1"/>
    <col min="24" max="24" width="4.5703125" customWidth="1"/>
    <col min="25" max="25" width="4.7109375" customWidth="1"/>
    <col min="26" max="26" width="7.28515625" customWidth="1"/>
    <col min="27" max="27" width="8.140625" customWidth="1"/>
  </cols>
  <sheetData>
    <row r="2" spans="1:27">
      <c r="A2" s="107" t="s">
        <v>173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4" spans="1:27">
      <c r="A4" s="108" t="s">
        <v>168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27" ht="18.75">
      <c r="D5" s="109" t="s">
        <v>177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2"/>
    </row>
    <row r="6" spans="1:27" ht="13.5" customHeight="1">
      <c r="D6" s="2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7" ht="33" customHeight="1">
      <c r="E7" s="111" t="s">
        <v>170</v>
      </c>
      <c r="F7" s="111"/>
      <c r="G7" s="27"/>
      <c r="H7" s="112" t="s">
        <v>171</v>
      </c>
      <c r="I7" s="112"/>
      <c r="J7" s="28"/>
      <c r="K7" s="113" t="s">
        <v>172</v>
      </c>
      <c r="L7" s="113"/>
      <c r="M7" s="49"/>
      <c r="N7" s="114" t="s">
        <v>178</v>
      </c>
      <c r="O7" s="114"/>
      <c r="P7" s="50"/>
      <c r="Q7" s="59" t="s">
        <v>176</v>
      </c>
      <c r="R7" s="59"/>
      <c r="S7" s="51"/>
      <c r="T7" s="106" t="s">
        <v>175</v>
      </c>
      <c r="U7" s="106"/>
      <c r="V7" s="52"/>
    </row>
    <row r="8" spans="1:27" ht="30">
      <c r="A8" t="s">
        <v>6</v>
      </c>
      <c r="B8" t="s">
        <v>7</v>
      </c>
      <c r="E8" s="14" t="s">
        <v>38</v>
      </c>
      <c r="F8" s="14" t="s">
        <v>39</v>
      </c>
      <c r="G8" s="14"/>
      <c r="H8" s="15" t="s">
        <v>38</v>
      </c>
      <c r="I8" s="15" t="s">
        <v>39</v>
      </c>
      <c r="J8" s="15"/>
      <c r="K8" s="16" t="s">
        <v>38</v>
      </c>
      <c r="L8" s="16" t="s">
        <v>39</v>
      </c>
      <c r="M8" s="16"/>
      <c r="N8" s="17" t="s">
        <v>38</v>
      </c>
      <c r="O8" s="17" t="s">
        <v>39</v>
      </c>
      <c r="P8" s="17"/>
      <c r="Q8" s="18" t="s">
        <v>38</v>
      </c>
      <c r="R8" s="18" t="s">
        <v>39</v>
      </c>
      <c r="S8" s="18"/>
      <c r="T8" s="19" t="s">
        <v>38</v>
      </c>
      <c r="U8" s="19" t="s">
        <v>39</v>
      </c>
      <c r="V8" s="19"/>
      <c r="W8" t="s">
        <v>40</v>
      </c>
      <c r="X8" t="s">
        <v>41</v>
      </c>
      <c r="Y8" t="s">
        <v>42</v>
      </c>
      <c r="Z8" s="13" t="s">
        <v>169</v>
      </c>
      <c r="AA8" t="s">
        <v>43</v>
      </c>
    </row>
    <row r="9" spans="1:27">
      <c r="E9" s="14"/>
      <c r="F9" s="14"/>
      <c r="G9" s="14"/>
      <c r="H9" s="15"/>
      <c r="I9" s="15"/>
      <c r="J9" s="15"/>
      <c r="K9" s="16"/>
      <c r="L9" s="16"/>
      <c r="M9" s="16"/>
      <c r="N9" s="17"/>
      <c r="O9" s="17"/>
      <c r="P9" s="17"/>
      <c r="Q9" s="18"/>
      <c r="R9" s="18"/>
      <c r="S9" s="18"/>
      <c r="T9" s="19"/>
      <c r="U9" s="19"/>
      <c r="V9" s="19"/>
    </row>
    <row r="10" spans="1:27">
      <c r="A10" s="1">
        <v>6622458</v>
      </c>
      <c r="B10" s="1" t="s">
        <v>44</v>
      </c>
      <c r="C10" s="10" t="s">
        <v>163</v>
      </c>
      <c r="D10" s="10" t="s">
        <v>165</v>
      </c>
      <c r="E10" s="21">
        <v>79</v>
      </c>
      <c r="F10" s="21" t="s">
        <v>11</v>
      </c>
      <c r="G10" s="21"/>
      <c r="H10" s="22">
        <v>96</v>
      </c>
      <c r="I10" s="22" t="s">
        <v>13</v>
      </c>
      <c r="J10" s="22"/>
      <c r="K10" s="5">
        <v>96</v>
      </c>
      <c r="L10" s="5" t="s">
        <v>13</v>
      </c>
      <c r="M10" s="5"/>
      <c r="N10" s="4">
        <v>90</v>
      </c>
      <c r="O10" s="4" t="s">
        <v>13</v>
      </c>
      <c r="P10" s="4"/>
      <c r="Q10" s="23">
        <v>94</v>
      </c>
      <c r="R10" s="23" t="s">
        <v>13</v>
      </c>
      <c r="S10" s="23"/>
      <c r="T10" s="24">
        <v>75</v>
      </c>
      <c r="U10" s="24" t="s">
        <v>12</v>
      </c>
      <c r="V10" s="24"/>
      <c r="W10" s="1" t="s">
        <v>13</v>
      </c>
      <c r="X10" s="1" t="s">
        <v>10</v>
      </c>
      <c r="Y10" s="1" t="s">
        <v>10</v>
      </c>
      <c r="Z10" s="25">
        <f t="shared" ref="Z10:Z21" si="0">(LARGE(E10:U10,1)+LARGE(E10:U10,2)+LARGE(E10:U10,3)+LARGE(E10:U10,4)+LARGE(E10:U10,5))/5</f>
        <v>91</v>
      </c>
      <c r="AA10" s="26" t="s">
        <v>45</v>
      </c>
    </row>
    <row r="11" spans="1:27">
      <c r="A11" s="1">
        <v>6622461</v>
      </c>
      <c r="B11" s="1" t="s">
        <v>48</v>
      </c>
      <c r="C11" s="10" t="s">
        <v>163</v>
      </c>
      <c r="D11" s="10" t="s">
        <v>165</v>
      </c>
      <c r="E11" s="21">
        <v>75</v>
      </c>
      <c r="F11" s="21" t="s">
        <v>12</v>
      </c>
      <c r="G11" s="21"/>
      <c r="H11" s="22">
        <v>93</v>
      </c>
      <c r="I11" s="22" t="s">
        <v>13</v>
      </c>
      <c r="J11" s="22"/>
      <c r="K11" s="5">
        <v>92</v>
      </c>
      <c r="L11" s="5" t="s">
        <v>13</v>
      </c>
      <c r="M11" s="5"/>
      <c r="N11" s="4">
        <v>90</v>
      </c>
      <c r="O11" s="4" t="s">
        <v>13</v>
      </c>
      <c r="P11" s="4"/>
      <c r="Q11" s="23">
        <v>59</v>
      </c>
      <c r="R11" s="23" t="s">
        <v>12</v>
      </c>
      <c r="S11" s="23"/>
      <c r="T11" s="24">
        <v>70</v>
      </c>
      <c r="U11" s="24" t="s">
        <v>14</v>
      </c>
      <c r="V11" s="24"/>
      <c r="W11" s="1" t="s">
        <v>13</v>
      </c>
      <c r="X11" s="1" t="s">
        <v>13</v>
      </c>
      <c r="Y11" s="1" t="s">
        <v>13</v>
      </c>
      <c r="Z11" s="25">
        <f t="shared" si="0"/>
        <v>84</v>
      </c>
      <c r="AA11" s="26" t="s">
        <v>45</v>
      </c>
    </row>
    <row r="12" spans="1:27">
      <c r="A12" s="1">
        <v>6622460</v>
      </c>
      <c r="B12" s="1" t="s">
        <v>47</v>
      </c>
      <c r="C12" s="10" t="s">
        <v>163</v>
      </c>
      <c r="D12" s="10" t="s">
        <v>165</v>
      </c>
      <c r="E12" s="21">
        <v>36</v>
      </c>
      <c r="F12" s="21" t="s">
        <v>20</v>
      </c>
      <c r="G12" s="21"/>
      <c r="H12" s="22">
        <v>77</v>
      </c>
      <c r="I12" s="22" t="s">
        <v>11</v>
      </c>
      <c r="J12" s="22"/>
      <c r="K12" s="5">
        <v>74</v>
      </c>
      <c r="L12" s="5" t="s">
        <v>10</v>
      </c>
      <c r="M12" s="5"/>
      <c r="N12" s="4">
        <v>76</v>
      </c>
      <c r="O12" s="4" t="s">
        <v>11</v>
      </c>
      <c r="P12" s="4"/>
      <c r="Q12" s="23">
        <v>58</v>
      </c>
      <c r="R12" s="23" t="s">
        <v>12</v>
      </c>
      <c r="S12" s="23"/>
      <c r="T12" s="24">
        <v>77</v>
      </c>
      <c r="U12" s="24" t="s">
        <v>11</v>
      </c>
      <c r="V12" s="24"/>
      <c r="W12" s="1" t="s">
        <v>10</v>
      </c>
      <c r="X12" s="1" t="s">
        <v>10</v>
      </c>
      <c r="Y12" s="1" t="s">
        <v>10</v>
      </c>
      <c r="Z12" s="25">
        <f t="shared" si="0"/>
        <v>72.400000000000006</v>
      </c>
      <c r="AA12" s="26" t="s">
        <v>45</v>
      </c>
    </row>
    <row r="13" spans="1:27">
      <c r="A13" s="1">
        <v>6622467</v>
      </c>
      <c r="B13" s="1" t="s">
        <v>54</v>
      </c>
      <c r="C13" s="10" t="s">
        <v>163</v>
      </c>
      <c r="D13" s="10" t="s">
        <v>165</v>
      </c>
      <c r="E13" s="21">
        <v>47</v>
      </c>
      <c r="F13" s="21" t="s">
        <v>19</v>
      </c>
      <c r="G13" s="21"/>
      <c r="H13" s="22">
        <v>75</v>
      </c>
      <c r="I13" s="22" t="s">
        <v>12</v>
      </c>
      <c r="J13" s="22"/>
      <c r="K13" s="5">
        <v>81</v>
      </c>
      <c r="L13" s="5" t="s">
        <v>10</v>
      </c>
      <c r="M13" s="5"/>
      <c r="N13" s="4">
        <v>71</v>
      </c>
      <c r="O13" s="4" t="s">
        <v>11</v>
      </c>
      <c r="P13" s="4"/>
      <c r="Q13" s="23">
        <v>60</v>
      </c>
      <c r="R13" s="23" t="s">
        <v>12</v>
      </c>
      <c r="S13" s="23"/>
      <c r="T13" s="24">
        <v>66</v>
      </c>
      <c r="U13" s="24" t="s">
        <v>14</v>
      </c>
      <c r="V13" s="24"/>
      <c r="W13" s="1" t="s">
        <v>13</v>
      </c>
      <c r="X13" s="1" t="s">
        <v>13</v>
      </c>
      <c r="Y13" s="1" t="s">
        <v>13</v>
      </c>
      <c r="Z13" s="25">
        <f t="shared" si="0"/>
        <v>70.599999999999994</v>
      </c>
      <c r="AA13" s="26" t="s">
        <v>45</v>
      </c>
    </row>
    <row r="14" spans="1:27">
      <c r="A14" s="1">
        <v>6622459</v>
      </c>
      <c r="B14" s="1" t="s">
        <v>46</v>
      </c>
      <c r="C14" s="10" t="s">
        <v>163</v>
      </c>
      <c r="D14" s="10" t="s">
        <v>165</v>
      </c>
      <c r="E14" s="21">
        <v>45</v>
      </c>
      <c r="F14" s="21" t="s">
        <v>19</v>
      </c>
      <c r="G14" s="21"/>
      <c r="H14" s="22">
        <v>78</v>
      </c>
      <c r="I14" s="22" t="s">
        <v>11</v>
      </c>
      <c r="J14" s="22"/>
      <c r="K14" s="5">
        <v>68</v>
      </c>
      <c r="L14" s="5" t="s">
        <v>11</v>
      </c>
      <c r="M14" s="5"/>
      <c r="N14" s="4">
        <v>57</v>
      </c>
      <c r="O14" s="4" t="s">
        <v>9</v>
      </c>
      <c r="P14" s="4"/>
      <c r="Q14" s="23">
        <v>62</v>
      </c>
      <c r="R14" s="23" t="s">
        <v>12</v>
      </c>
      <c r="S14" s="23"/>
      <c r="T14" s="24">
        <v>72</v>
      </c>
      <c r="U14" s="24" t="s">
        <v>12</v>
      </c>
      <c r="V14" s="24"/>
      <c r="W14" s="1" t="s">
        <v>10</v>
      </c>
      <c r="X14" s="1" t="s">
        <v>13</v>
      </c>
      <c r="Y14" s="1" t="s">
        <v>13</v>
      </c>
      <c r="Z14" s="25">
        <f t="shared" si="0"/>
        <v>67.400000000000006</v>
      </c>
      <c r="AA14" s="26" t="s">
        <v>45</v>
      </c>
    </row>
    <row r="15" spans="1:27">
      <c r="A15" s="1">
        <v>6622462</v>
      </c>
      <c r="B15" s="1" t="s">
        <v>49</v>
      </c>
      <c r="C15" s="10" t="s">
        <v>164</v>
      </c>
      <c r="D15" s="10" t="s">
        <v>165</v>
      </c>
      <c r="E15" s="21">
        <v>55</v>
      </c>
      <c r="F15" s="21" t="s">
        <v>9</v>
      </c>
      <c r="G15" s="21"/>
      <c r="H15" s="22">
        <v>76</v>
      </c>
      <c r="I15" s="22" t="s">
        <v>12</v>
      </c>
      <c r="J15" s="22"/>
      <c r="K15" s="5">
        <v>65</v>
      </c>
      <c r="L15" s="5" t="s">
        <v>12</v>
      </c>
      <c r="M15" s="5"/>
      <c r="N15" s="4">
        <v>57</v>
      </c>
      <c r="O15" s="4" t="s">
        <v>9</v>
      </c>
      <c r="P15" s="4"/>
      <c r="Q15" s="23">
        <v>59</v>
      </c>
      <c r="R15" s="23" t="s">
        <v>12</v>
      </c>
      <c r="S15" s="23"/>
      <c r="T15" s="24">
        <v>65</v>
      </c>
      <c r="U15" s="24" t="s">
        <v>9</v>
      </c>
      <c r="V15" s="24"/>
      <c r="W15" s="1" t="s">
        <v>13</v>
      </c>
      <c r="X15" s="1" t="s">
        <v>13</v>
      </c>
      <c r="Y15" s="1" t="s">
        <v>13</v>
      </c>
      <c r="Z15" s="25">
        <f t="shared" si="0"/>
        <v>64.400000000000006</v>
      </c>
      <c r="AA15" s="26" t="s">
        <v>45</v>
      </c>
    </row>
    <row r="16" spans="1:27">
      <c r="A16" s="1">
        <v>6622463</v>
      </c>
      <c r="B16" s="1" t="s">
        <v>50</v>
      </c>
      <c r="C16" s="10" t="s">
        <v>164</v>
      </c>
      <c r="D16" s="10" t="s">
        <v>165</v>
      </c>
      <c r="E16" s="21">
        <v>55</v>
      </c>
      <c r="F16" s="21" t="s">
        <v>9</v>
      </c>
      <c r="G16" s="21"/>
      <c r="H16" s="22">
        <v>61</v>
      </c>
      <c r="I16" s="22" t="s">
        <v>9</v>
      </c>
      <c r="J16" s="22"/>
      <c r="K16" s="5">
        <v>69</v>
      </c>
      <c r="L16" s="5" t="s">
        <v>11</v>
      </c>
      <c r="M16" s="5"/>
      <c r="N16" s="4">
        <v>69</v>
      </c>
      <c r="O16" s="4" t="s">
        <v>12</v>
      </c>
      <c r="P16" s="4"/>
      <c r="Q16" s="23">
        <v>53</v>
      </c>
      <c r="R16" s="23" t="s">
        <v>14</v>
      </c>
      <c r="S16" s="23"/>
      <c r="T16" s="24">
        <v>66</v>
      </c>
      <c r="U16" s="24" t="s">
        <v>14</v>
      </c>
      <c r="V16" s="24"/>
      <c r="W16" s="1" t="s">
        <v>13</v>
      </c>
      <c r="X16" s="1" t="s">
        <v>10</v>
      </c>
      <c r="Y16" s="1" t="s">
        <v>10</v>
      </c>
      <c r="Z16" s="25">
        <f t="shared" si="0"/>
        <v>64</v>
      </c>
      <c r="AA16" s="26" t="s">
        <v>45</v>
      </c>
    </row>
    <row r="17" spans="1:27">
      <c r="A17" s="1">
        <v>6622465</v>
      </c>
      <c r="B17" s="1" t="s">
        <v>52</v>
      </c>
      <c r="C17" s="10" t="s">
        <v>164</v>
      </c>
      <c r="D17" s="10" t="s">
        <v>165</v>
      </c>
      <c r="E17" s="21">
        <v>56</v>
      </c>
      <c r="F17" s="21" t="s">
        <v>9</v>
      </c>
      <c r="G17" s="21"/>
      <c r="H17" s="22">
        <v>66</v>
      </c>
      <c r="I17" s="22" t="s">
        <v>14</v>
      </c>
      <c r="J17" s="22"/>
      <c r="K17" s="5">
        <v>65</v>
      </c>
      <c r="L17" s="5" t="s">
        <v>12</v>
      </c>
      <c r="M17" s="5"/>
      <c r="N17" s="4">
        <v>66</v>
      </c>
      <c r="O17" s="4" t="s">
        <v>12</v>
      </c>
      <c r="P17" s="4"/>
      <c r="Q17" s="23">
        <v>52</v>
      </c>
      <c r="R17" s="23" t="s">
        <v>14</v>
      </c>
      <c r="S17" s="23"/>
      <c r="T17" s="24">
        <v>60</v>
      </c>
      <c r="U17" s="24" t="s">
        <v>19</v>
      </c>
      <c r="V17" s="24"/>
      <c r="W17" s="1" t="s">
        <v>13</v>
      </c>
      <c r="X17" s="1" t="s">
        <v>10</v>
      </c>
      <c r="Y17" s="1" t="s">
        <v>10</v>
      </c>
      <c r="Z17" s="25">
        <f t="shared" si="0"/>
        <v>62.6</v>
      </c>
      <c r="AA17" s="26" t="s">
        <v>45</v>
      </c>
    </row>
    <row r="18" spans="1:27">
      <c r="A18" s="1">
        <v>6622464</v>
      </c>
      <c r="B18" s="1" t="s">
        <v>51</v>
      </c>
      <c r="C18" s="10" t="s">
        <v>164</v>
      </c>
      <c r="D18" s="10" t="s">
        <v>165</v>
      </c>
      <c r="E18" s="21">
        <v>46</v>
      </c>
      <c r="F18" s="21" t="s">
        <v>19</v>
      </c>
      <c r="G18" s="21"/>
      <c r="H18" s="22">
        <v>72</v>
      </c>
      <c r="I18" s="22" t="s">
        <v>12</v>
      </c>
      <c r="J18" s="22"/>
      <c r="K18" s="5">
        <v>49</v>
      </c>
      <c r="L18" s="5" t="s">
        <v>19</v>
      </c>
      <c r="M18" s="5"/>
      <c r="N18" s="4">
        <v>59</v>
      </c>
      <c r="O18" s="4" t="s">
        <v>14</v>
      </c>
      <c r="P18" s="4"/>
      <c r="Q18" s="23">
        <v>43</v>
      </c>
      <c r="R18" s="23" t="s">
        <v>9</v>
      </c>
      <c r="S18" s="23"/>
      <c r="T18" s="24">
        <v>66</v>
      </c>
      <c r="U18" s="24" t="s">
        <v>14</v>
      </c>
      <c r="V18" s="24"/>
      <c r="W18" s="1" t="s">
        <v>13</v>
      </c>
      <c r="X18" s="1" t="s">
        <v>13</v>
      </c>
      <c r="Y18" s="1" t="s">
        <v>13</v>
      </c>
      <c r="Z18" s="25">
        <f t="shared" si="0"/>
        <v>58.4</v>
      </c>
      <c r="AA18" s="26" t="s">
        <v>45</v>
      </c>
    </row>
    <row r="19" spans="1:27">
      <c r="A19" s="1">
        <v>6622468</v>
      </c>
      <c r="B19" s="1" t="s">
        <v>55</v>
      </c>
      <c r="C19" s="10" t="s">
        <v>164</v>
      </c>
      <c r="D19" s="10" t="s">
        <v>165</v>
      </c>
      <c r="E19" s="21">
        <v>44</v>
      </c>
      <c r="F19" s="21" t="s">
        <v>19</v>
      </c>
      <c r="G19" s="21"/>
      <c r="H19" s="22">
        <v>62</v>
      </c>
      <c r="I19" s="22" t="s">
        <v>9</v>
      </c>
      <c r="J19" s="22"/>
      <c r="K19" s="5">
        <v>66</v>
      </c>
      <c r="L19" s="5" t="s">
        <v>12</v>
      </c>
      <c r="M19" s="5"/>
      <c r="N19" s="4">
        <v>58</v>
      </c>
      <c r="O19" s="4" t="s">
        <v>9</v>
      </c>
      <c r="P19" s="4"/>
      <c r="Q19" s="23">
        <v>45</v>
      </c>
      <c r="R19" s="23" t="s">
        <v>9</v>
      </c>
      <c r="S19" s="23"/>
      <c r="T19" s="24">
        <v>54</v>
      </c>
      <c r="U19" s="24" t="s">
        <v>20</v>
      </c>
      <c r="V19" s="24"/>
      <c r="W19" s="1" t="s">
        <v>10</v>
      </c>
      <c r="X19" s="1" t="s">
        <v>10</v>
      </c>
      <c r="Y19" s="1" t="s">
        <v>10</v>
      </c>
      <c r="Z19" s="25">
        <f t="shared" si="0"/>
        <v>57</v>
      </c>
      <c r="AA19" s="26" t="s">
        <v>45</v>
      </c>
    </row>
    <row r="20" spans="1:27">
      <c r="A20" s="1">
        <v>6622466</v>
      </c>
      <c r="B20" s="1" t="s">
        <v>53</v>
      </c>
      <c r="C20" s="10" t="s">
        <v>164</v>
      </c>
      <c r="D20" s="10" t="s">
        <v>165</v>
      </c>
      <c r="E20" s="21">
        <v>49</v>
      </c>
      <c r="F20" s="21" t="s">
        <v>19</v>
      </c>
      <c r="G20" s="21"/>
      <c r="H20" s="22">
        <v>50</v>
      </c>
      <c r="I20" s="22" t="s">
        <v>19</v>
      </c>
      <c r="J20" s="22"/>
      <c r="K20" s="5">
        <v>59</v>
      </c>
      <c r="L20" s="5" t="s">
        <v>14</v>
      </c>
      <c r="M20" s="5"/>
      <c r="N20" s="4">
        <v>56</v>
      </c>
      <c r="O20" s="4" t="s">
        <v>9</v>
      </c>
      <c r="P20" s="4"/>
      <c r="Q20" s="23">
        <v>38</v>
      </c>
      <c r="R20" s="23" t="s">
        <v>19</v>
      </c>
      <c r="S20" s="23"/>
      <c r="T20" s="24">
        <v>55</v>
      </c>
      <c r="U20" s="24" t="s">
        <v>19</v>
      </c>
      <c r="V20" s="24"/>
      <c r="W20" s="1" t="s">
        <v>10</v>
      </c>
      <c r="X20" s="1" t="s">
        <v>10</v>
      </c>
      <c r="Y20" s="1" t="s">
        <v>10</v>
      </c>
      <c r="Z20" s="25">
        <f t="shared" si="0"/>
        <v>53.8</v>
      </c>
      <c r="AA20" s="26" t="s">
        <v>45</v>
      </c>
    </row>
    <row r="21" spans="1:27">
      <c r="A21" s="1">
        <v>6622469</v>
      </c>
      <c r="B21" s="1" t="s">
        <v>56</v>
      </c>
      <c r="C21" s="10" t="s">
        <v>163</v>
      </c>
      <c r="D21" s="10" t="s">
        <v>165</v>
      </c>
      <c r="E21" s="21">
        <v>43</v>
      </c>
      <c r="F21" s="21" t="s">
        <v>19</v>
      </c>
      <c r="G21" s="21"/>
      <c r="H21" s="22">
        <v>55</v>
      </c>
      <c r="I21" s="22" t="s">
        <v>19</v>
      </c>
      <c r="J21" s="22"/>
      <c r="K21" s="5">
        <v>58</v>
      </c>
      <c r="L21" s="5" t="s">
        <v>14</v>
      </c>
      <c r="M21" s="5"/>
      <c r="N21" s="4">
        <v>54</v>
      </c>
      <c r="O21" s="4" t="s">
        <v>19</v>
      </c>
      <c r="P21" s="4"/>
      <c r="Q21" s="23">
        <v>38</v>
      </c>
      <c r="R21" s="23" t="s">
        <v>19</v>
      </c>
      <c r="S21" s="23"/>
      <c r="T21" s="24">
        <v>53</v>
      </c>
      <c r="U21" s="24" t="s">
        <v>20</v>
      </c>
      <c r="V21" s="24"/>
      <c r="W21" s="1" t="s">
        <v>13</v>
      </c>
      <c r="X21" s="1" t="s">
        <v>13</v>
      </c>
      <c r="Y21" s="1" t="s">
        <v>13</v>
      </c>
      <c r="Z21" s="25">
        <f t="shared" si="0"/>
        <v>52.6</v>
      </c>
      <c r="AA21" s="26" t="s">
        <v>45</v>
      </c>
    </row>
    <row r="22" spans="1:27">
      <c r="A22" s="46"/>
      <c r="B22" s="46"/>
      <c r="C22" s="11"/>
      <c r="D22" s="11"/>
      <c r="E22" s="111" t="s">
        <v>170</v>
      </c>
      <c r="F22" s="111"/>
      <c r="G22" s="27"/>
      <c r="H22" s="112" t="s">
        <v>171</v>
      </c>
      <c r="I22" s="112"/>
      <c r="J22" s="28"/>
      <c r="K22" s="113" t="s">
        <v>172</v>
      </c>
      <c r="L22" s="113"/>
      <c r="M22" s="49"/>
      <c r="N22" s="114" t="s">
        <v>178</v>
      </c>
      <c r="O22" s="114"/>
      <c r="P22" s="50"/>
      <c r="Q22" s="59" t="s">
        <v>176</v>
      </c>
      <c r="R22" s="59"/>
      <c r="S22" s="51"/>
      <c r="T22" s="106" t="s">
        <v>175</v>
      </c>
      <c r="U22" s="106"/>
      <c r="V22" s="52"/>
      <c r="W22" s="46"/>
      <c r="X22" s="46"/>
      <c r="Y22" s="46"/>
      <c r="Z22" s="47"/>
      <c r="AA22" s="48"/>
    </row>
    <row r="23" spans="1:27">
      <c r="E23" s="53" t="s">
        <v>5</v>
      </c>
      <c r="F23" s="53" t="s">
        <v>203</v>
      </c>
      <c r="G23" s="21" t="s">
        <v>222</v>
      </c>
      <c r="H23" s="54" t="s">
        <v>5</v>
      </c>
      <c r="I23" s="54" t="s">
        <v>203</v>
      </c>
      <c r="J23" s="22" t="s">
        <v>222</v>
      </c>
      <c r="K23" s="55" t="s">
        <v>5</v>
      </c>
      <c r="L23" s="55" t="s">
        <v>203</v>
      </c>
      <c r="M23" s="5" t="s">
        <v>222</v>
      </c>
      <c r="N23" s="56" t="s">
        <v>5</v>
      </c>
      <c r="O23" s="56" t="s">
        <v>203</v>
      </c>
      <c r="P23" s="4" t="s">
        <v>222</v>
      </c>
      <c r="Q23" s="57" t="s">
        <v>5</v>
      </c>
      <c r="R23" s="57" t="s">
        <v>203</v>
      </c>
      <c r="S23" s="23" t="s">
        <v>222</v>
      </c>
      <c r="T23" s="58" t="s">
        <v>5</v>
      </c>
      <c r="U23" s="58" t="s">
        <v>203</v>
      </c>
      <c r="V23" s="24" t="s">
        <v>222</v>
      </c>
    </row>
    <row r="24" spans="1:27">
      <c r="B24" t="s">
        <v>22</v>
      </c>
      <c r="E24" s="21">
        <f>COUNTIF($C$10:$C$21,"M")</f>
        <v>6</v>
      </c>
      <c r="F24" s="21">
        <f>COUNTIF($C$10:$C$21,"F")</f>
        <v>6</v>
      </c>
      <c r="G24" s="21">
        <f>E24+F24</f>
        <v>12</v>
      </c>
      <c r="H24" s="22">
        <f>COUNTIF($C$10:$C$21,"M")</f>
        <v>6</v>
      </c>
      <c r="I24" s="22">
        <f>COUNTIF($C$10:$C$21,"F")</f>
        <v>6</v>
      </c>
      <c r="J24" s="22">
        <f>H24+I24</f>
        <v>12</v>
      </c>
      <c r="K24" s="5">
        <f>COUNTIF($C$10:$C$21,"M")</f>
        <v>6</v>
      </c>
      <c r="L24" s="5">
        <f>COUNTIF($C$10:$C$21,"F")</f>
        <v>6</v>
      </c>
      <c r="M24" s="5">
        <f>K24+L24</f>
        <v>12</v>
      </c>
      <c r="N24" s="4">
        <f>COUNTIF($C$10:$C$21,"M")</f>
        <v>6</v>
      </c>
      <c r="O24" s="4">
        <f>COUNTIF($C$10:$C$21,"F")</f>
        <v>6</v>
      </c>
      <c r="P24" s="4">
        <f>N24+O24</f>
        <v>12</v>
      </c>
      <c r="Q24" s="23">
        <f>COUNTIF($C$10:$C$21,"M")</f>
        <v>6</v>
      </c>
      <c r="R24" s="23">
        <f>COUNTIF($C$10:$C$21,"F")</f>
        <v>6</v>
      </c>
      <c r="S24" s="23">
        <f>Q24+R24</f>
        <v>12</v>
      </c>
      <c r="T24" s="24">
        <f>COUNTIF($C$10:$C$21,"M")</f>
        <v>6</v>
      </c>
      <c r="U24" s="24">
        <f>COUNTIF($C$10:$C$21,"F")</f>
        <v>6</v>
      </c>
      <c r="V24" s="24">
        <f>T24+U24</f>
        <v>12</v>
      </c>
    </row>
    <row r="25" spans="1:27">
      <c r="B25" t="s">
        <v>45</v>
      </c>
      <c r="E25" s="53">
        <f>SUM(E27:E34)</f>
        <v>6</v>
      </c>
      <c r="F25" s="53">
        <f>SUM(F27:F34)</f>
        <v>6</v>
      </c>
      <c r="G25" s="21">
        <f>SUM(E25:F25)</f>
        <v>12</v>
      </c>
      <c r="H25" s="54">
        <f>SUM(H27:H34)</f>
        <v>6</v>
      </c>
      <c r="I25" s="54">
        <f>SUM(I27:I34)</f>
        <v>6</v>
      </c>
      <c r="J25" s="22">
        <f>SUM(H25:I25)</f>
        <v>12</v>
      </c>
      <c r="K25" s="55">
        <f>SUM(K27:K34)</f>
        <v>6</v>
      </c>
      <c r="L25" s="55">
        <f>SUM(L27:L34)</f>
        <v>6</v>
      </c>
      <c r="M25" s="5">
        <f>SUM(K25:L25)</f>
        <v>12</v>
      </c>
      <c r="N25" s="56">
        <f>SUM(N27:N34)</f>
        <v>6</v>
      </c>
      <c r="O25" s="56">
        <f>SUM(O27:O34)</f>
        <v>6</v>
      </c>
      <c r="P25" s="4">
        <f>SUM(N25:O25)</f>
        <v>12</v>
      </c>
      <c r="Q25" s="57">
        <f>SUM(Q27:Q34)</f>
        <v>6</v>
      </c>
      <c r="R25" s="57">
        <f>SUM(R27:R34)</f>
        <v>6</v>
      </c>
      <c r="S25" s="23">
        <f>SUM(Q25:R25)</f>
        <v>12</v>
      </c>
      <c r="T25" s="58">
        <f>SUM(T27:T34)</f>
        <v>6</v>
      </c>
      <c r="U25" s="58">
        <f>SUM(U27:U34)</f>
        <v>6</v>
      </c>
      <c r="V25" s="24">
        <f>SUM(T25:U25)</f>
        <v>12</v>
      </c>
    </row>
    <row r="26" spans="1:27">
      <c r="B26" t="s">
        <v>221</v>
      </c>
      <c r="E26" s="21">
        <f>100*E25/E24</f>
        <v>100</v>
      </c>
      <c r="F26" s="21">
        <f t="shared" ref="F26:G26" si="1">100*F25/F24</f>
        <v>100</v>
      </c>
      <c r="G26" s="21">
        <f t="shared" si="1"/>
        <v>100</v>
      </c>
      <c r="H26" s="22">
        <f>100*H25/H24</f>
        <v>100</v>
      </c>
      <c r="I26" s="22">
        <f t="shared" ref="I26" si="2">100*I25/I24</f>
        <v>100</v>
      </c>
      <c r="J26" s="22">
        <f t="shared" ref="J26" si="3">100*J25/J24</f>
        <v>100</v>
      </c>
      <c r="K26" s="5">
        <f>100*K25/K24</f>
        <v>100</v>
      </c>
      <c r="L26" s="5">
        <f t="shared" ref="L26" si="4">100*L25/L24</f>
        <v>100</v>
      </c>
      <c r="M26" s="5">
        <f t="shared" ref="M26" si="5">100*M25/M24</f>
        <v>100</v>
      </c>
      <c r="N26" s="4">
        <f>100*N25/N24</f>
        <v>100</v>
      </c>
      <c r="O26" s="4">
        <f t="shared" ref="O26" si="6">100*O25/O24</f>
        <v>100</v>
      </c>
      <c r="P26" s="4">
        <f t="shared" ref="P26" si="7">100*P25/P24</f>
        <v>100</v>
      </c>
      <c r="Q26" s="23">
        <f>100*Q25/Q24</f>
        <v>100</v>
      </c>
      <c r="R26" s="23">
        <f t="shared" ref="R26" si="8">100*R25/R24</f>
        <v>100</v>
      </c>
      <c r="S26" s="23">
        <f t="shared" ref="S26" si="9">100*S25/S24</f>
        <v>100</v>
      </c>
      <c r="T26" s="24">
        <f>100*T25/T24</f>
        <v>100</v>
      </c>
      <c r="U26" s="24">
        <f t="shared" ref="U26" si="10">100*U25/U24</f>
        <v>100</v>
      </c>
      <c r="V26" s="24">
        <f t="shared" ref="V26" si="11">100*V25/V24</f>
        <v>100</v>
      </c>
    </row>
    <row r="27" spans="1:27">
      <c r="B27" t="s">
        <v>13</v>
      </c>
      <c r="E27" s="21">
        <f>COUNTIFS($C$10:$C$21,"M",F$10:F$21,"A1")</f>
        <v>0</v>
      </c>
      <c r="F27" s="21">
        <f>COUNTIFS($C$10:$C$21,"F",F$10:F$21,"A1")</f>
        <v>0</v>
      </c>
      <c r="G27" s="21">
        <f>SUM(E27:F27)</f>
        <v>0</v>
      </c>
      <c r="H27" s="22">
        <f>COUNTIFS($C$10:$C$21,"M",I$10:I$21,"A1")</f>
        <v>0</v>
      </c>
      <c r="I27" s="22">
        <f>COUNTIFS($C$10:$C$21,"F",I$10:I$21,"A1")</f>
        <v>2</v>
      </c>
      <c r="J27" s="22">
        <f>SUM(H27:I27)</f>
        <v>2</v>
      </c>
      <c r="K27" s="5">
        <f>COUNTIFS($C$10:$C$21,"M",L$10:L$21,"A1")</f>
        <v>0</v>
      </c>
      <c r="L27" s="5">
        <f>COUNTIFS($C$10:$C$21,"F",L$10:L$21,"A1")</f>
        <v>2</v>
      </c>
      <c r="M27" s="5">
        <f>SUM(K27:L27)</f>
        <v>2</v>
      </c>
      <c r="N27" s="4">
        <f>COUNTIFS($C$10:$C$21,"M",O$10:O$21,"A1")</f>
        <v>0</v>
      </c>
      <c r="O27" s="4">
        <f>COUNTIFS($C$10:$C$21,"F",O$10:O$21,"A1")</f>
        <v>2</v>
      </c>
      <c r="P27" s="4">
        <f>SUM(N27:O27)</f>
        <v>2</v>
      </c>
      <c r="Q27" s="23">
        <f>COUNTIFS($C$10:$C$21,"M",R$10:R$21,"A1")</f>
        <v>0</v>
      </c>
      <c r="R27" s="23">
        <f>COUNTIFS($C$10:$C$21,"F",R$10:R$21,"A1")</f>
        <v>1</v>
      </c>
      <c r="S27" s="23">
        <f>SUM(Q27:R27)</f>
        <v>1</v>
      </c>
      <c r="T27" s="24">
        <f>COUNTIFS($C$10:$C$21,"M",U$10:U$21,"A1")</f>
        <v>0</v>
      </c>
      <c r="U27" s="24">
        <f>COUNTIFS($C$10:$C$21,"F",U$10:U$21,"A1")</f>
        <v>0</v>
      </c>
      <c r="V27" s="24">
        <f t="shared" ref="V27:V35" si="12">SUM(T27:U27)</f>
        <v>0</v>
      </c>
    </row>
    <row r="28" spans="1:27">
      <c r="B28" t="s">
        <v>10</v>
      </c>
      <c r="E28" s="21">
        <f>COUNTIFS($C$10:$C$21,"M",F$10:F$21,"A2")</f>
        <v>0</v>
      </c>
      <c r="F28" s="21">
        <f>COUNTIFS($C$10:$C$21,"F",F$10:F$21,"A2")</f>
        <v>0</v>
      </c>
      <c r="G28" s="21">
        <f t="shared" ref="G28:G35" si="13">SUM(E28:F28)</f>
        <v>0</v>
      </c>
      <c r="H28" s="22">
        <f>COUNTIFS($C$10:$C$21,"M",I$10:I$21,"A2")</f>
        <v>0</v>
      </c>
      <c r="I28" s="22">
        <f>COUNTIFS($C$10:$C$21,"F",I$10:I$21,"A2")</f>
        <v>0</v>
      </c>
      <c r="J28" s="22">
        <f t="shared" ref="J28:J35" si="14">SUM(H28:I28)</f>
        <v>0</v>
      </c>
      <c r="K28" s="5">
        <f>COUNTIFS($C$10:$C$21,"M",L$10:L$21,"A2")</f>
        <v>0</v>
      </c>
      <c r="L28" s="5">
        <f>COUNTIFS($C$10:$C$21,"F",L$10:L$21,"A2")</f>
        <v>2</v>
      </c>
      <c r="M28" s="5">
        <f t="shared" ref="M28:M35" si="15">SUM(K28:L28)</f>
        <v>2</v>
      </c>
      <c r="N28" s="4">
        <f>COUNTIFS($C$10:$C$21,"M",O$10:O$21,"A2")</f>
        <v>0</v>
      </c>
      <c r="O28" s="4">
        <f>COUNTIFS($C$10:$C$21,"F",O$10:O$21,"A2")</f>
        <v>0</v>
      </c>
      <c r="P28" s="4">
        <f t="shared" ref="P28:P35" si="16">SUM(N28:O28)</f>
        <v>0</v>
      </c>
      <c r="Q28" s="23">
        <f>COUNTIFS($C$10:$C$21,"M",R$10:R$21,"A2")</f>
        <v>0</v>
      </c>
      <c r="R28" s="23">
        <f>COUNTIFS($C$10:$C$21,"F",R$10:R$21,"A2")</f>
        <v>0</v>
      </c>
      <c r="S28" s="23">
        <f t="shared" ref="S28:S35" si="17">SUM(Q28:R28)</f>
        <v>0</v>
      </c>
      <c r="T28" s="24">
        <f>COUNTIFS($C$10:$C$21,"M",U$10:U$21,"A2")</f>
        <v>0</v>
      </c>
      <c r="U28" s="24">
        <f>COUNTIFS($C$10:$C$21,"F",U$10:U$21,"A2")</f>
        <v>0</v>
      </c>
      <c r="V28" s="24">
        <f t="shared" si="12"/>
        <v>0</v>
      </c>
    </row>
    <row r="29" spans="1:27">
      <c r="B29" t="s">
        <v>11</v>
      </c>
      <c r="E29" s="21">
        <f>COUNTIFS($C$10:$C$21,"M",F$10:F$21,"B1")</f>
        <v>0</v>
      </c>
      <c r="F29" s="21">
        <f>COUNTIFS($C$10:$C$21,"F",F$10:F$21,"B1")</f>
        <v>1</v>
      </c>
      <c r="G29" s="21">
        <f t="shared" si="13"/>
        <v>1</v>
      </c>
      <c r="H29" s="22">
        <f>COUNTIFS($C$10:$C$21,"M",I$10:I$21,"B1")</f>
        <v>0</v>
      </c>
      <c r="I29" s="22">
        <f>COUNTIFS($C$10:$C$21,"F",I$10:I$21,"B1")</f>
        <v>2</v>
      </c>
      <c r="J29" s="22">
        <f t="shared" si="14"/>
        <v>2</v>
      </c>
      <c r="K29" s="5">
        <f>COUNTIFS($C$10:$C$21,"M",L$10:L$21,"B1")</f>
        <v>1</v>
      </c>
      <c r="L29" s="5">
        <f>COUNTIFS($C$10:$C$21,"F",L$10:L$21,"B1")</f>
        <v>1</v>
      </c>
      <c r="M29" s="5">
        <f t="shared" si="15"/>
        <v>2</v>
      </c>
      <c r="N29" s="4">
        <f>COUNTIFS($C$10:$C$21,"M",O$10:O$21,"B1")</f>
        <v>0</v>
      </c>
      <c r="O29" s="4">
        <f>COUNTIFS($C$10:$C$21,"F",O$10:O$21,"B1")</f>
        <v>2</v>
      </c>
      <c r="P29" s="4">
        <f t="shared" si="16"/>
        <v>2</v>
      </c>
      <c r="Q29" s="23">
        <f>COUNTIFS($C$10:$C$21,"M",R$10:R$21,"B1")</f>
        <v>0</v>
      </c>
      <c r="R29" s="23">
        <f>COUNTIFS($C$10:$C$21,"F",R$10:R$21,"B1")</f>
        <v>0</v>
      </c>
      <c r="S29" s="23">
        <f t="shared" si="17"/>
        <v>0</v>
      </c>
      <c r="T29" s="24">
        <f>COUNTIFS($C$10:$C$21,"M",U$10:U$21,"B1")</f>
        <v>0</v>
      </c>
      <c r="U29" s="24">
        <f>COUNTIFS($C$10:$C$21,"F",U$10:U$21,"B1")</f>
        <v>1</v>
      </c>
      <c r="V29" s="24">
        <f t="shared" si="12"/>
        <v>1</v>
      </c>
    </row>
    <row r="30" spans="1:27">
      <c r="B30" t="s">
        <v>12</v>
      </c>
      <c r="E30" s="21">
        <f>COUNTIFS($C$10:$C$21,"M",F$10:F$21,"B2")</f>
        <v>0</v>
      </c>
      <c r="F30" s="21">
        <f>COUNTIFS($C$10:$C$21,"F",F$10:F$21,"B2")</f>
        <v>1</v>
      </c>
      <c r="G30" s="21">
        <f t="shared" si="13"/>
        <v>1</v>
      </c>
      <c r="H30" s="22">
        <f>COUNTIFS($C$10:$C$21,"M",I$10:I$21,"B2")</f>
        <v>2</v>
      </c>
      <c r="I30" s="22">
        <f>COUNTIFS($C$10:$C$21,"F",I$10:I$21,"B2")</f>
        <v>1</v>
      </c>
      <c r="J30" s="22">
        <f t="shared" si="14"/>
        <v>3</v>
      </c>
      <c r="K30" s="5">
        <f>COUNTIFS($C$10:$C$21,"M",L$10:L$21,"B2")</f>
        <v>3</v>
      </c>
      <c r="L30" s="5">
        <f>COUNTIFS($C$10:$C$21,"F",L$10:L$21,"B2")</f>
        <v>0</v>
      </c>
      <c r="M30" s="5">
        <f t="shared" si="15"/>
        <v>3</v>
      </c>
      <c r="N30" s="4">
        <f>COUNTIFS($C$10:$C$21,"M",O$10:O$21,"B2")</f>
        <v>2</v>
      </c>
      <c r="O30" s="4">
        <f>COUNTIFS($C$10:$C$21,"F",O$10:O$21,"B2")</f>
        <v>0</v>
      </c>
      <c r="P30" s="4">
        <f t="shared" si="16"/>
        <v>2</v>
      </c>
      <c r="Q30" s="23">
        <f>COUNTIFS($C$10:$C$21,"M",R$10:R$21,"B2")</f>
        <v>1</v>
      </c>
      <c r="R30" s="23">
        <f>COUNTIFS($C$10:$C$21,"F",R$10:R$21,"B2")</f>
        <v>4</v>
      </c>
      <c r="S30" s="23">
        <f t="shared" si="17"/>
        <v>5</v>
      </c>
      <c r="T30" s="24">
        <f>COUNTIFS($C$10:$C$21,"M",U$10:U$21,"B2")</f>
        <v>0</v>
      </c>
      <c r="U30" s="24">
        <f>COUNTIFS($C$10:$C$21,"F",U$10:U$21,"B2")</f>
        <v>2</v>
      </c>
      <c r="V30" s="24">
        <f t="shared" si="12"/>
        <v>2</v>
      </c>
    </row>
    <row r="31" spans="1:27">
      <c r="B31" t="s">
        <v>14</v>
      </c>
      <c r="E31" s="21">
        <f>COUNTIFS($C$10:$C$21,"M",F$10:F$21,"C1")</f>
        <v>0</v>
      </c>
      <c r="F31" s="21">
        <f>COUNTIFS($C$10:$C$21,"F",F$10:F$21,"C1")</f>
        <v>0</v>
      </c>
      <c r="G31" s="21">
        <f t="shared" si="13"/>
        <v>0</v>
      </c>
      <c r="H31" s="22">
        <f>COUNTIFS($C$10:$C$21,"M",I$10:I$21,"C1")</f>
        <v>1</v>
      </c>
      <c r="I31" s="22">
        <f>COUNTIFS($C$10:$C$21,"F",I$10:I$21,"C1")</f>
        <v>0</v>
      </c>
      <c r="J31" s="22">
        <f t="shared" si="14"/>
        <v>1</v>
      </c>
      <c r="K31" s="5">
        <f>COUNTIFS($C$10:$C$21,"M",L$10:L$21,"C1")</f>
        <v>1</v>
      </c>
      <c r="L31" s="5">
        <f>COUNTIFS($C$10:$C$21,"F",L$10:L$21,"C1")</f>
        <v>1</v>
      </c>
      <c r="M31" s="5">
        <f t="shared" si="15"/>
        <v>2</v>
      </c>
      <c r="N31" s="4">
        <f>COUNTIFS($C$10:$C$21,"M",O$10:O$21,"C1")</f>
        <v>1</v>
      </c>
      <c r="O31" s="4">
        <f>COUNTIFS($C$10:$C$21,"F",O$10:O$21,"C1")</f>
        <v>0</v>
      </c>
      <c r="P31" s="4">
        <f t="shared" si="16"/>
        <v>1</v>
      </c>
      <c r="Q31" s="23">
        <f>COUNTIFS($C$10:$C$21,"M",R$10:R$21,"C1")</f>
        <v>2</v>
      </c>
      <c r="R31" s="23">
        <f>COUNTIFS($C$10:$C$21,"F",R$10:R$21,"C1")</f>
        <v>0</v>
      </c>
      <c r="S31" s="23">
        <f t="shared" si="17"/>
        <v>2</v>
      </c>
      <c r="T31" s="24">
        <f>COUNTIFS($C$10:$C$21,"M",U$10:U$21,"C1")</f>
        <v>2</v>
      </c>
      <c r="U31" s="24">
        <f>COUNTIFS($C$10:$C$21,"F",U$10:U$21,"C1")</f>
        <v>2</v>
      </c>
      <c r="V31" s="24">
        <f t="shared" si="12"/>
        <v>4</v>
      </c>
    </row>
    <row r="32" spans="1:27">
      <c r="B32" t="s">
        <v>9</v>
      </c>
      <c r="E32" s="21">
        <f>COUNTIFS($C$10:$C$21,"M",F$10:F$21,"C2")</f>
        <v>3</v>
      </c>
      <c r="F32" s="21">
        <f>COUNTIFS($C$10:$C$21,"F",F$10:F$21,"C2")</f>
        <v>0</v>
      </c>
      <c r="G32" s="21">
        <f t="shared" si="13"/>
        <v>3</v>
      </c>
      <c r="H32" s="22">
        <f>COUNTIFS($C$10:$C$21,"M",I$10:I$21,"C2")</f>
        <v>2</v>
      </c>
      <c r="I32" s="22">
        <f>COUNTIFS($C$10:$C$21,"F",I$10:I$21,"C2")</f>
        <v>0</v>
      </c>
      <c r="J32" s="22">
        <f t="shared" si="14"/>
        <v>2</v>
      </c>
      <c r="K32" s="5">
        <f>COUNTIFS($C$10:$C$21,"M",L$10:L$21,"C2")</f>
        <v>0</v>
      </c>
      <c r="L32" s="5">
        <f>COUNTIFS($C$10:$C$21,"F",L$10:L$21,"C2")</f>
        <v>0</v>
      </c>
      <c r="M32" s="5">
        <f t="shared" si="15"/>
        <v>0</v>
      </c>
      <c r="N32" s="4">
        <f>COUNTIFS($C$10:$C$21,"M",O$10:O$21,"C2")</f>
        <v>3</v>
      </c>
      <c r="O32" s="4">
        <f>COUNTIFS($C$10:$C$21,"F",O$10:O$21,"C2")</f>
        <v>1</v>
      </c>
      <c r="P32" s="4">
        <f t="shared" si="16"/>
        <v>4</v>
      </c>
      <c r="Q32" s="23">
        <f>COUNTIFS($C$10:$C$21,"M",R$10:R$21,"C2")</f>
        <v>2</v>
      </c>
      <c r="R32" s="23">
        <f>COUNTIFS($C$10:$C$21,"F",R$10:R$21,"C2")</f>
        <v>0</v>
      </c>
      <c r="S32" s="23">
        <f t="shared" si="17"/>
        <v>2</v>
      </c>
      <c r="T32" s="24">
        <f>COUNTIFS($C$10:$C$21,"M",U$10:U$21,"C2")</f>
        <v>1</v>
      </c>
      <c r="U32" s="24">
        <f>COUNTIFS($C$10:$C$21,"F",U$10:U$21,"C2")</f>
        <v>0</v>
      </c>
      <c r="V32" s="24">
        <f t="shared" si="12"/>
        <v>1</v>
      </c>
    </row>
    <row r="33" spans="2:22">
      <c r="B33" t="s">
        <v>19</v>
      </c>
      <c r="E33" s="21">
        <f>COUNTIFS($C$10:$C$21,"M",F$10:F$21,"D1")</f>
        <v>3</v>
      </c>
      <c r="F33" s="21">
        <f>COUNTIFS($C$10:$C$21,"F",F$10:F$21,"D1")</f>
        <v>3</v>
      </c>
      <c r="G33" s="21">
        <f t="shared" si="13"/>
        <v>6</v>
      </c>
      <c r="H33" s="22">
        <f>COUNTIFS($C$10:$C$21,"M",I$10:I$21,"D1")</f>
        <v>1</v>
      </c>
      <c r="I33" s="22">
        <f>COUNTIFS($C$10:$C$21,"F",I$10:I$21,"D1")</f>
        <v>1</v>
      </c>
      <c r="J33" s="22">
        <f t="shared" si="14"/>
        <v>2</v>
      </c>
      <c r="K33" s="5">
        <f>COUNTIFS($C$10:$C$21,"M",L$10:L$21,"D1")</f>
        <v>1</v>
      </c>
      <c r="L33" s="5">
        <f>COUNTIFS($C$10:$C$21,"F",L$10:L$21,"D1")</f>
        <v>0</v>
      </c>
      <c r="M33" s="5">
        <f t="shared" si="15"/>
        <v>1</v>
      </c>
      <c r="N33" s="4">
        <f>COUNTIFS($C$10:$C$21,"M",O$10:O$21,"D1")</f>
        <v>0</v>
      </c>
      <c r="O33" s="4">
        <f>COUNTIFS($C$10:$C$21,"F",O$10:O$21,"D1")</f>
        <v>1</v>
      </c>
      <c r="P33" s="4">
        <f t="shared" si="16"/>
        <v>1</v>
      </c>
      <c r="Q33" s="23">
        <f>COUNTIFS($C$10:$C$21,"M",R$10:R$21,"D1")</f>
        <v>1</v>
      </c>
      <c r="R33" s="23">
        <f>COUNTIFS($C$10:$C$21,"F",R$10:R$21,"D1")</f>
        <v>1</v>
      </c>
      <c r="S33" s="23">
        <f t="shared" si="17"/>
        <v>2</v>
      </c>
      <c r="T33" s="24">
        <f>COUNTIFS($C$10:$C$21,"M",U$10:U$21,"D1")</f>
        <v>2</v>
      </c>
      <c r="U33" s="24">
        <f>COUNTIFS($C$10:$C$21,"F",U$10:U$21,"D1")</f>
        <v>0</v>
      </c>
      <c r="V33" s="24">
        <f t="shared" si="12"/>
        <v>2</v>
      </c>
    </row>
    <row r="34" spans="2:22">
      <c r="B34" t="s">
        <v>20</v>
      </c>
      <c r="E34" s="21">
        <f>COUNTIFS($C$10:$C$21,"M",F$10:F$21,"D2")</f>
        <v>0</v>
      </c>
      <c r="F34" s="21">
        <f>COUNTIFS($C$10:$C$21,"F",F$10:F$21,"D2")</f>
        <v>1</v>
      </c>
      <c r="G34" s="21">
        <f t="shared" si="13"/>
        <v>1</v>
      </c>
      <c r="H34" s="22">
        <f>COUNTIFS($C$10:$C$21,"M",I$10:I$21,"D2")</f>
        <v>0</v>
      </c>
      <c r="I34" s="22">
        <f>COUNTIFS($C$10:$C$21,"F",I$10:I$21,"D2")</f>
        <v>0</v>
      </c>
      <c r="J34" s="22">
        <f t="shared" si="14"/>
        <v>0</v>
      </c>
      <c r="K34" s="5">
        <f>COUNTIFS($C$10:$C$21,"M",L$10:L$21,"D2")</f>
        <v>0</v>
      </c>
      <c r="L34" s="5">
        <f>COUNTIFS($C$10:$C$21,"F",L$10:L$21,"D2")</f>
        <v>0</v>
      </c>
      <c r="M34" s="5">
        <f t="shared" si="15"/>
        <v>0</v>
      </c>
      <c r="N34" s="4">
        <f>COUNTIFS($C$10:$C$21,"M",O$10:O$21,"D2")</f>
        <v>0</v>
      </c>
      <c r="O34" s="4">
        <f>COUNTIFS($C$10:$C$21,"F",O$10:O$21,"D2")</f>
        <v>0</v>
      </c>
      <c r="P34" s="4">
        <f t="shared" si="16"/>
        <v>0</v>
      </c>
      <c r="Q34" s="23">
        <f>COUNTIFS($C$10:$C$21,"M",R$10:R$21,"D2")</f>
        <v>0</v>
      </c>
      <c r="R34" s="23">
        <f>COUNTIFS($C$10:$C$21,"F",R$10:R$21,"D2")</f>
        <v>0</v>
      </c>
      <c r="S34" s="23">
        <f t="shared" si="17"/>
        <v>0</v>
      </c>
      <c r="T34" s="24">
        <f>COUNTIFS($C$10:$C$21,"M",U$10:U$21,"D2")</f>
        <v>1</v>
      </c>
      <c r="U34" s="24">
        <f>COUNTIFS($C$10:$C$21,"F",U$10:U$21,"D2")</f>
        <v>1</v>
      </c>
      <c r="V34" s="24">
        <f t="shared" si="12"/>
        <v>2</v>
      </c>
    </row>
    <row r="35" spans="2:22">
      <c r="B35" t="s">
        <v>87</v>
      </c>
      <c r="E35" s="21">
        <f>COUNTIFS($C$10:$C$21,"M",F$10:F$21,"E")</f>
        <v>0</v>
      </c>
      <c r="F35" s="21">
        <f>COUNTIFS($C$10:$C$21,"F",F$10:F$21,"E")</f>
        <v>0</v>
      </c>
      <c r="G35" s="21">
        <f t="shared" si="13"/>
        <v>0</v>
      </c>
      <c r="H35" s="22">
        <f>COUNTIFS($C$10:$C$21,"M",I$10:I$21,"E")</f>
        <v>0</v>
      </c>
      <c r="I35" s="22">
        <f>COUNTIFS($C$10:$C$21,"F",I$10:I$21,"E")</f>
        <v>0</v>
      </c>
      <c r="J35" s="22">
        <f t="shared" si="14"/>
        <v>0</v>
      </c>
      <c r="K35" s="5">
        <f>COUNTIFS($C$10:$C$21,"M",L$10:L$21,"E")</f>
        <v>0</v>
      </c>
      <c r="L35" s="5">
        <f>COUNTIFS($C$10:$C$21,"F",L$10:L$21,"E")</f>
        <v>0</v>
      </c>
      <c r="M35" s="5">
        <f t="shared" si="15"/>
        <v>0</v>
      </c>
      <c r="N35" s="4">
        <f>COUNTIFS($C$10:$C$21,"M",O$10:O$21,"E")</f>
        <v>0</v>
      </c>
      <c r="O35" s="4">
        <f>COUNTIFS($C$10:$C$21,"F",O$10:O$21,"E")</f>
        <v>0</v>
      </c>
      <c r="P35" s="4">
        <f t="shared" si="16"/>
        <v>0</v>
      </c>
      <c r="Q35" s="23">
        <f>COUNTIFS($C$10:$C$21,"M",R$10:R$21,"E")</f>
        <v>0</v>
      </c>
      <c r="R35" s="23">
        <f>COUNTIFS($C$10:$C$21,"F",R$10:R$21,"E")</f>
        <v>0</v>
      </c>
      <c r="S35" s="23">
        <f t="shared" si="17"/>
        <v>0</v>
      </c>
      <c r="T35" s="24">
        <f>COUNTIFS($C$10:$C$21,"M",U$10:U$21,"E")</f>
        <v>0</v>
      </c>
      <c r="U35" s="24">
        <f>COUNTIFS($C$10:$C$21,"F",U$10:U$21,"E")</f>
        <v>0</v>
      </c>
      <c r="V35" s="24">
        <f t="shared" si="12"/>
        <v>0</v>
      </c>
    </row>
  </sheetData>
  <sortState ref="A10:AA21">
    <sortCondition descending="1" ref="Z10:Z21"/>
  </sortState>
  <mergeCells count="13">
    <mergeCell ref="E22:F22"/>
    <mergeCell ref="H22:I22"/>
    <mergeCell ref="K22:L22"/>
    <mergeCell ref="N22:O22"/>
    <mergeCell ref="T22:U22"/>
    <mergeCell ref="T7:U7"/>
    <mergeCell ref="A2:AA2"/>
    <mergeCell ref="A4:AA4"/>
    <mergeCell ref="D5:U5"/>
    <mergeCell ref="E7:F7"/>
    <mergeCell ref="H7:I7"/>
    <mergeCell ref="K7:L7"/>
    <mergeCell ref="N7:O7"/>
  </mergeCells>
  <dataValidations count="2">
    <dataValidation type="list" allowBlank="1" showInputMessage="1" showErrorMessage="1" sqref="C10:C22">
      <formula1>"B,G"</formula1>
    </dataValidation>
    <dataValidation type="list" allowBlank="1" showInputMessage="1" showErrorMessage="1" sqref="D10:D22">
      <formula1>"Sci, Com, Hum, FMM"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0"/>
  <sheetViews>
    <sheetView topLeftCell="O28" workbookViewId="0">
      <selection activeCell="P42" sqref="P42:Q46"/>
    </sheetView>
  </sheetViews>
  <sheetFormatPr defaultRowHeight="15"/>
  <cols>
    <col min="2" max="2" width="27.7109375" customWidth="1"/>
  </cols>
  <sheetData>
    <row r="1" spans="1:33">
      <c r="A1" s="107" t="s">
        <v>173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33">
      <c r="A2" s="108" t="s">
        <v>168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33" ht="18.75">
      <c r="D3" s="109" t="s">
        <v>21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2"/>
    </row>
    <row r="4" spans="1:33">
      <c r="A4" s="1" t="s">
        <v>6</v>
      </c>
      <c r="B4" s="1" t="s">
        <v>7</v>
      </c>
      <c r="C4" s="1" t="s">
        <v>185</v>
      </c>
      <c r="D4" s="115" t="s">
        <v>170</v>
      </c>
      <c r="E4" s="115"/>
      <c r="F4" s="60"/>
      <c r="G4" s="116" t="s">
        <v>171</v>
      </c>
      <c r="H4" s="116"/>
      <c r="I4" s="61"/>
      <c r="J4" s="117" t="s">
        <v>179</v>
      </c>
      <c r="K4" s="117"/>
      <c r="L4" s="62"/>
      <c r="M4" s="118" t="s">
        <v>180</v>
      </c>
      <c r="N4" s="118"/>
      <c r="O4" s="6"/>
      <c r="P4" s="119" t="s">
        <v>181</v>
      </c>
      <c r="Q4" s="119"/>
      <c r="R4" s="63"/>
      <c r="S4" s="120" t="s">
        <v>182</v>
      </c>
      <c r="T4" s="120"/>
      <c r="U4" s="64"/>
      <c r="V4" s="121" t="s">
        <v>183</v>
      </c>
      <c r="W4" s="121"/>
      <c r="X4" s="65"/>
      <c r="Y4" s="122" t="s">
        <v>184</v>
      </c>
      <c r="Z4" s="122"/>
      <c r="AA4" s="9"/>
      <c r="AB4" s="1"/>
      <c r="AC4" s="1"/>
      <c r="AD4" s="1"/>
      <c r="AE4" s="123" t="s">
        <v>169</v>
      </c>
      <c r="AF4" s="2"/>
    </row>
    <row r="5" spans="1:33">
      <c r="A5" s="1"/>
      <c r="B5" s="1"/>
      <c r="C5" s="1"/>
      <c r="D5" s="29"/>
      <c r="E5" s="29"/>
      <c r="F5" s="29"/>
      <c r="G5" s="30"/>
      <c r="H5" s="30"/>
      <c r="I5" s="30"/>
      <c r="J5" s="31"/>
      <c r="K5" s="31"/>
      <c r="L5" s="31"/>
      <c r="M5" s="32"/>
      <c r="N5" s="32"/>
      <c r="O5" s="32"/>
      <c r="P5" s="33"/>
      <c r="Q5" s="33"/>
      <c r="R5" s="33"/>
      <c r="S5" s="34"/>
      <c r="T5" s="34"/>
      <c r="U5" s="34"/>
      <c r="V5" s="35"/>
      <c r="W5" s="35"/>
      <c r="X5" s="35"/>
      <c r="Y5" s="5"/>
      <c r="Z5" s="5"/>
      <c r="AA5" s="5"/>
      <c r="AB5" s="1"/>
      <c r="AC5" s="1"/>
      <c r="AD5" s="1"/>
      <c r="AE5" s="124"/>
      <c r="AF5" s="2"/>
    </row>
    <row r="6" spans="1:33">
      <c r="C6" s="1"/>
      <c r="D6" s="36" t="s">
        <v>38</v>
      </c>
      <c r="E6" s="36" t="s">
        <v>39</v>
      </c>
      <c r="F6" s="36"/>
      <c r="G6" s="21" t="s">
        <v>38</v>
      </c>
      <c r="H6" s="21" t="s">
        <v>39</v>
      </c>
      <c r="I6" s="21"/>
      <c r="J6" s="37" t="s">
        <v>38</v>
      </c>
      <c r="K6" s="37" t="s">
        <v>39</v>
      </c>
      <c r="L6" s="37"/>
      <c r="M6" s="2" t="s">
        <v>38</v>
      </c>
      <c r="N6" s="2" t="s">
        <v>39</v>
      </c>
      <c r="O6" s="2"/>
      <c r="P6" s="38" t="s">
        <v>38</v>
      </c>
      <c r="Q6" s="38" t="s">
        <v>39</v>
      </c>
      <c r="R6" s="38"/>
      <c r="S6" s="34" t="s">
        <v>38</v>
      </c>
      <c r="T6" s="34" t="s">
        <v>39</v>
      </c>
      <c r="U6" s="34"/>
      <c r="V6" s="35" t="s">
        <v>38</v>
      </c>
      <c r="W6" s="35" t="s">
        <v>39</v>
      </c>
      <c r="X6" s="35"/>
      <c r="Y6" s="5" t="s">
        <v>38</v>
      </c>
      <c r="Z6" s="5" t="s">
        <v>39</v>
      </c>
      <c r="AA6" s="5"/>
      <c r="AB6" s="1" t="s">
        <v>40</v>
      </c>
      <c r="AC6" s="1" t="s">
        <v>41</v>
      </c>
      <c r="AD6" s="1" t="s">
        <v>42</v>
      </c>
      <c r="AE6" s="125"/>
      <c r="AF6" s="2" t="s">
        <v>43</v>
      </c>
    </row>
    <row r="7" spans="1:33">
      <c r="A7" s="1">
        <v>6622485</v>
      </c>
      <c r="B7" s="1" t="s">
        <v>72</v>
      </c>
      <c r="C7" s="10" t="s">
        <v>164</v>
      </c>
      <c r="D7" s="36">
        <v>94</v>
      </c>
      <c r="E7" s="36" t="s">
        <v>13</v>
      </c>
      <c r="F7" s="36"/>
      <c r="G7" s="21"/>
      <c r="H7" s="21"/>
      <c r="I7" s="21"/>
      <c r="J7" s="37">
        <v>95</v>
      </c>
      <c r="K7" s="37" t="s">
        <v>13</v>
      </c>
      <c r="L7" s="37"/>
      <c r="M7" s="2">
        <v>95</v>
      </c>
      <c r="N7" s="2" t="s">
        <v>13</v>
      </c>
      <c r="O7" s="2"/>
      <c r="P7" s="38">
        <v>95</v>
      </c>
      <c r="Q7" s="38" t="s">
        <v>13</v>
      </c>
      <c r="R7" s="38"/>
      <c r="S7" s="34">
        <v>94</v>
      </c>
      <c r="T7" s="34" t="s">
        <v>10</v>
      </c>
      <c r="U7" s="34"/>
      <c r="V7" s="35"/>
      <c r="W7" s="35"/>
      <c r="X7" s="35"/>
      <c r="Y7" s="5">
        <v>74</v>
      </c>
      <c r="Z7" s="5" t="s">
        <v>12</v>
      </c>
      <c r="AA7" s="5"/>
      <c r="AB7" s="1" t="s">
        <v>13</v>
      </c>
      <c r="AC7" s="1" t="s">
        <v>10</v>
      </c>
      <c r="AD7" s="1" t="s">
        <v>10</v>
      </c>
      <c r="AE7" s="39">
        <f t="shared" ref="AE7:AE35" si="0">(LARGE(D7:Z7,1)+LARGE(D7:Z7,2)+LARGE(D7:Z7,3)+LARGE(D7:Z7,4)+LARGE(D7:Z7,5))/5</f>
        <v>94.6</v>
      </c>
      <c r="AF7" s="40" t="s">
        <v>45</v>
      </c>
      <c r="AG7">
        <f>(LARGE(D7:Z7,1)+LARGE(D7:Z7,2)+LARGE(D7:Z7,3)+LARGE(D7:Z7,4)+LARGE(D7:Z7,5))</f>
        <v>473</v>
      </c>
    </row>
    <row r="8" spans="1:33">
      <c r="A8" s="1">
        <v>6622522</v>
      </c>
      <c r="B8" s="1" t="s">
        <v>112</v>
      </c>
      <c r="C8" s="10" t="s">
        <v>164</v>
      </c>
      <c r="D8" s="36">
        <v>86</v>
      </c>
      <c r="E8" s="36" t="s">
        <v>10</v>
      </c>
      <c r="F8" s="36"/>
      <c r="G8" s="21"/>
      <c r="H8" s="21"/>
      <c r="I8" s="21"/>
      <c r="J8" s="37">
        <v>95</v>
      </c>
      <c r="K8" s="37" t="s">
        <v>13</v>
      </c>
      <c r="L8" s="37"/>
      <c r="M8" s="2">
        <v>95</v>
      </c>
      <c r="N8" s="2" t="s">
        <v>13</v>
      </c>
      <c r="O8" s="2"/>
      <c r="P8" s="38">
        <v>93</v>
      </c>
      <c r="Q8" s="38" t="s">
        <v>13</v>
      </c>
      <c r="R8" s="38"/>
      <c r="S8" s="34">
        <v>98</v>
      </c>
      <c r="T8" s="34" t="s">
        <v>13</v>
      </c>
      <c r="U8" s="34"/>
      <c r="V8" s="35"/>
      <c r="W8" s="35"/>
      <c r="X8" s="35"/>
      <c r="Y8" s="5"/>
      <c r="Z8" s="5"/>
      <c r="AA8" s="5"/>
      <c r="AB8" s="1" t="s">
        <v>10</v>
      </c>
      <c r="AC8" s="1" t="s">
        <v>13</v>
      </c>
      <c r="AD8" s="1" t="s">
        <v>13</v>
      </c>
      <c r="AE8" s="39">
        <f t="shared" si="0"/>
        <v>93.4</v>
      </c>
      <c r="AF8" s="40" t="s">
        <v>45</v>
      </c>
    </row>
    <row r="9" spans="1:33">
      <c r="A9" s="1">
        <v>6622471</v>
      </c>
      <c r="B9" s="1" t="s">
        <v>58</v>
      </c>
      <c r="C9" s="10" t="s">
        <v>163</v>
      </c>
      <c r="D9" s="36">
        <v>85</v>
      </c>
      <c r="E9" s="36" t="s">
        <v>10</v>
      </c>
      <c r="F9" s="36"/>
      <c r="G9" s="21"/>
      <c r="H9" s="21"/>
      <c r="I9" s="21"/>
      <c r="J9" s="37">
        <v>85</v>
      </c>
      <c r="K9" s="37" t="s">
        <v>10</v>
      </c>
      <c r="L9" s="37"/>
      <c r="M9" s="2">
        <v>92</v>
      </c>
      <c r="N9" s="2" t="s">
        <v>13</v>
      </c>
      <c r="O9" s="2"/>
      <c r="P9" s="38">
        <v>83</v>
      </c>
      <c r="Q9" s="38" t="s">
        <v>10</v>
      </c>
      <c r="R9" s="38"/>
      <c r="S9" s="34">
        <v>96</v>
      </c>
      <c r="T9" s="34" t="s">
        <v>13</v>
      </c>
      <c r="U9" s="34"/>
      <c r="V9" s="35"/>
      <c r="W9" s="35"/>
      <c r="X9" s="35"/>
      <c r="Y9" s="5">
        <v>84</v>
      </c>
      <c r="Z9" s="5" t="s">
        <v>10</v>
      </c>
      <c r="AA9" s="5"/>
      <c r="AB9" s="1" t="s">
        <v>13</v>
      </c>
      <c r="AC9" s="1" t="s">
        <v>13</v>
      </c>
      <c r="AD9" s="1" t="s">
        <v>13</v>
      </c>
      <c r="AE9" s="39">
        <f t="shared" si="0"/>
        <v>88.4</v>
      </c>
      <c r="AF9" s="40" t="s">
        <v>45</v>
      </c>
    </row>
    <row r="10" spans="1:33">
      <c r="A10" s="1">
        <v>6622482</v>
      </c>
      <c r="B10" s="1" t="s">
        <v>69</v>
      </c>
      <c r="C10" s="10" t="s">
        <v>164</v>
      </c>
      <c r="D10" s="36">
        <v>88</v>
      </c>
      <c r="E10" s="36" t="s">
        <v>10</v>
      </c>
      <c r="F10" s="36"/>
      <c r="G10" s="21"/>
      <c r="H10" s="21"/>
      <c r="I10" s="21"/>
      <c r="J10" s="37">
        <v>84</v>
      </c>
      <c r="K10" s="37" t="s">
        <v>10</v>
      </c>
      <c r="L10" s="37"/>
      <c r="M10" s="2">
        <v>85</v>
      </c>
      <c r="N10" s="2" t="s">
        <v>10</v>
      </c>
      <c r="O10" s="2"/>
      <c r="P10" s="38">
        <v>88</v>
      </c>
      <c r="Q10" s="38" t="s">
        <v>10</v>
      </c>
      <c r="R10" s="38"/>
      <c r="S10" s="34">
        <v>94</v>
      </c>
      <c r="T10" s="34" t="s">
        <v>10</v>
      </c>
      <c r="U10" s="34"/>
      <c r="V10" s="35"/>
      <c r="W10" s="35"/>
      <c r="X10" s="35"/>
      <c r="Y10" s="5">
        <v>72</v>
      </c>
      <c r="Z10" s="5" t="s">
        <v>12</v>
      </c>
      <c r="AA10" s="5"/>
      <c r="AB10" s="1" t="s">
        <v>13</v>
      </c>
      <c r="AC10" s="1" t="s">
        <v>10</v>
      </c>
      <c r="AD10" s="1" t="s">
        <v>10</v>
      </c>
      <c r="AE10" s="39">
        <f t="shared" si="0"/>
        <v>87.8</v>
      </c>
      <c r="AF10" s="40" t="s">
        <v>45</v>
      </c>
    </row>
    <row r="11" spans="1:33">
      <c r="A11" s="1">
        <v>6622470</v>
      </c>
      <c r="B11" s="1" t="s">
        <v>57</v>
      </c>
      <c r="C11" s="10" t="s">
        <v>163</v>
      </c>
      <c r="D11" s="36">
        <v>66</v>
      </c>
      <c r="E11" s="36" t="s">
        <v>14</v>
      </c>
      <c r="F11" s="36"/>
      <c r="G11" s="21"/>
      <c r="H11" s="21"/>
      <c r="I11" s="21"/>
      <c r="J11" s="37">
        <v>95</v>
      </c>
      <c r="K11" s="37" t="s">
        <v>13</v>
      </c>
      <c r="L11" s="37"/>
      <c r="M11" s="2">
        <v>94</v>
      </c>
      <c r="N11" s="2" t="s">
        <v>13</v>
      </c>
      <c r="O11" s="2"/>
      <c r="P11" s="38">
        <v>89</v>
      </c>
      <c r="Q11" s="38" t="s">
        <v>10</v>
      </c>
      <c r="R11" s="38"/>
      <c r="S11" s="34">
        <v>92</v>
      </c>
      <c r="T11" s="34" t="s">
        <v>10</v>
      </c>
      <c r="U11" s="34"/>
      <c r="V11" s="35"/>
      <c r="W11" s="35"/>
      <c r="X11" s="35"/>
      <c r="Y11" s="5">
        <v>67</v>
      </c>
      <c r="Z11" s="5" t="s">
        <v>14</v>
      </c>
      <c r="AA11" s="5"/>
      <c r="AB11" s="1" t="s">
        <v>13</v>
      </c>
      <c r="AC11" s="1" t="s">
        <v>13</v>
      </c>
      <c r="AD11" s="1" t="s">
        <v>13</v>
      </c>
      <c r="AE11" s="39">
        <f t="shared" si="0"/>
        <v>87.4</v>
      </c>
      <c r="AF11" s="40" t="s">
        <v>45</v>
      </c>
    </row>
    <row r="12" spans="1:33">
      <c r="A12" s="1">
        <v>6622483</v>
      </c>
      <c r="B12" s="1" t="s">
        <v>70</v>
      </c>
      <c r="C12" s="10" t="s">
        <v>164</v>
      </c>
      <c r="D12" s="36">
        <v>80</v>
      </c>
      <c r="E12" s="36" t="s">
        <v>11</v>
      </c>
      <c r="F12" s="36"/>
      <c r="G12" s="21"/>
      <c r="H12" s="21"/>
      <c r="I12" s="21"/>
      <c r="J12" s="37">
        <v>92</v>
      </c>
      <c r="K12" s="37" t="s">
        <v>13</v>
      </c>
      <c r="L12" s="37"/>
      <c r="M12" s="2">
        <v>86</v>
      </c>
      <c r="N12" s="2" t="s">
        <v>10</v>
      </c>
      <c r="O12" s="2"/>
      <c r="P12" s="38">
        <v>92</v>
      </c>
      <c r="Q12" s="38" t="s">
        <v>13</v>
      </c>
      <c r="R12" s="38"/>
      <c r="S12" s="34">
        <v>85</v>
      </c>
      <c r="T12" s="34" t="s">
        <v>11</v>
      </c>
      <c r="U12" s="34"/>
      <c r="V12" s="35"/>
      <c r="W12" s="35"/>
      <c r="X12" s="35"/>
      <c r="Y12" s="5">
        <v>77</v>
      </c>
      <c r="Z12" s="5" t="s">
        <v>11</v>
      </c>
      <c r="AA12" s="5"/>
      <c r="AB12" s="1" t="s">
        <v>13</v>
      </c>
      <c r="AC12" s="1" t="s">
        <v>10</v>
      </c>
      <c r="AD12" s="1" t="s">
        <v>10</v>
      </c>
      <c r="AE12" s="39">
        <f t="shared" si="0"/>
        <v>87</v>
      </c>
      <c r="AF12" s="40" t="s">
        <v>45</v>
      </c>
    </row>
    <row r="13" spans="1:33">
      <c r="A13" s="1">
        <v>6622491</v>
      </c>
      <c r="B13" s="1" t="s">
        <v>78</v>
      </c>
      <c r="C13" s="10" t="s">
        <v>164</v>
      </c>
      <c r="D13" s="36">
        <v>68</v>
      </c>
      <c r="E13" s="36" t="s">
        <v>14</v>
      </c>
      <c r="F13" s="36"/>
      <c r="G13" s="21"/>
      <c r="H13" s="21"/>
      <c r="I13" s="21"/>
      <c r="J13" s="37">
        <v>84</v>
      </c>
      <c r="K13" s="37" t="s">
        <v>10</v>
      </c>
      <c r="L13" s="37"/>
      <c r="M13" s="2">
        <v>94</v>
      </c>
      <c r="N13" s="2" t="s">
        <v>13</v>
      </c>
      <c r="O13" s="2"/>
      <c r="P13" s="38">
        <v>86</v>
      </c>
      <c r="Q13" s="38" t="s">
        <v>10</v>
      </c>
      <c r="R13" s="38"/>
      <c r="S13" s="34"/>
      <c r="T13" s="34"/>
      <c r="U13" s="34"/>
      <c r="V13" s="35">
        <v>92</v>
      </c>
      <c r="W13" s="35" t="s">
        <v>10</v>
      </c>
      <c r="X13" s="35"/>
      <c r="Y13" s="5">
        <v>78</v>
      </c>
      <c r="Z13" s="5" t="s">
        <v>11</v>
      </c>
      <c r="AA13" s="5"/>
      <c r="AB13" s="1" t="s">
        <v>10</v>
      </c>
      <c r="AC13" s="1" t="s">
        <v>13</v>
      </c>
      <c r="AD13" s="1" t="s">
        <v>13</v>
      </c>
      <c r="AE13" s="39">
        <f t="shared" si="0"/>
        <v>86.8</v>
      </c>
      <c r="AF13" s="40" t="s">
        <v>45</v>
      </c>
    </row>
    <row r="14" spans="1:33">
      <c r="A14" s="1">
        <v>6622521</v>
      </c>
      <c r="B14" s="1" t="s">
        <v>111</v>
      </c>
      <c r="C14" s="10" t="s">
        <v>163</v>
      </c>
      <c r="D14" s="36">
        <v>86</v>
      </c>
      <c r="E14" s="36" t="s">
        <v>10</v>
      </c>
      <c r="F14" s="36"/>
      <c r="G14" s="21"/>
      <c r="H14" s="21"/>
      <c r="I14" s="21"/>
      <c r="J14" s="37">
        <v>53</v>
      </c>
      <c r="K14" s="37" t="s">
        <v>14</v>
      </c>
      <c r="L14" s="37"/>
      <c r="M14" s="2">
        <v>82</v>
      </c>
      <c r="N14" s="2" t="s">
        <v>11</v>
      </c>
      <c r="O14" s="2"/>
      <c r="P14" s="38">
        <v>82</v>
      </c>
      <c r="Q14" s="38" t="s">
        <v>11</v>
      </c>
      <c r="R14" s="38"/>
      <c r="S14" s="34"/>
      <c r="T14" s="34"/>
      <c r="U14" s="34"/>
      <c r="V14" s="35">
        <v>90</v>
      </c>
      <c r="W14" s="35" t="s">
        <v>10</v>
      </c>
      <c r="X14" s="35"/>
      <c r="Y14" s="5">
        <v>76</v>
      </c>
      <c r="Z14" s="5" t="s">
        <v>11</v>
      </c>
      <c r="AA14" s="5"/>
      <c r="AB14" s="1" t="s">
        <v>13</v>
      </c>
      <c r="AC14" s="1" t="s">
        <v>10</v>
      </c>
      <c r="AD14" s="1" t="s">
        <v>10</v>
      </c>
      <c r="AE14" s="39">
        <f t="shared" si="0"/>
        <v>83.2</v>
      </c>
      <c r="AF14" s="40" t="s">
        <v>45</v>
      </c>
    </row>
    <row r="15" spans="1:33">
      <c r="A15" s="1">
        <v>6622487</v>
      </c>
      <c r="B15" s="1" t="s">
        <v>74</v>
      </c>
      <c r="C15" s="10" t="s">
        <v>163</v>
      </c>
      <c r="D15" s="36">
        <v>74</v>
      </c>
      <c r="E15" s="36" t="s">
        <v>12</v>
      </c>
      <c r="F15" s="36"/>
      <c r="G15" s="21">
        <v>95</v>
      </c>
      <c r="H15" s="21" t="s">
        <v>13</v>
      </c>
      <c r="I15" s="21"/>
      <c r="J15" s="37"/>
      <c r="K15" s="37"/>
      <c r="L15" s="37"/>
      <c r="M15" s="2">
        <v>80</v>
      </c>
      <c r="N15" s="2" t="s">
        <v>11</v>
      </c>
      <c r="O15" s="2"/>
      <c r="P15" s="38">
        <v>74</v>
      </c>
      <c r="Q15" s="38" t="s">
        <v>12</v>
      </c>
      <c r="R15" s="38"/>
      <c r="S15" s="34"/>
      <c r="T15" s="34"/>
      <c r="U15" s="34"/>
      <c r="V15" s="35">
        <v>82</v>
      </c>
      <c r="W15" s="35" t="s">
        <v>11</v>
      </c>
      <c r="X15" s="35"/>
      <c r="Y15" s="5">
        <v>78</v>
      </c>
      <c r="Z15" s="5" t="s">
        <v>11</v>
      </c>
      <c r="AA15" s="5"/>
      <c r="AB15" s="1" t="s">
        <v>13</v>
      </c>
      <c r="AC15" s="1" t="s">
        <v>10</v>
      </c>
      <c r="AD15" s="1" t="s">
        <v>10</v>
      </c>
      <c r="AE15" s="39">
        <f t="shared" si="0"/>
        <v>81.8</v>
      </c>
      <c r="AF15" s="40" t="s">
        <v>45</v>
      </c>
    </row>
    <row r="16" spans="1:33">
      <c r="A16" s="1">
        <v>6622473</v>
      </c>
      <c r="B16" s="1" t="s">
        <v>60</v>
      </c>
      <c r="C16" s="10" t="s">
        <v>163</v>
      </c>
      <c r="D16" s="36">
        <v>64</v>
      </c>
      <c r="E16" s="36" t="s">
        <v>14</v>
      </c>
      <c r="F16" s="36"/>
      <c r="G16" s="21"/>
      <c r="H16" s="21"/>
      <c r="I16" s="21"/>
      <c r="J16" s="37">
        <v>82</v>
      </c>
      <c r="K16" s="37" t="s">
        <v>10</v>
      </c>
      <c r="L16" s="37"/>
      <c r="M16" s="2">
        <v>82</v>
      </c>
      <c r="N16" s="2" t="s">
        <v>11</v>
      </c>
      <c r="O16" s="2"/>
      <c r="P16" s="38">
        <v>84</v>
      </c>
      <c r="Q16" s="38" t="s">
        <v>10</v>
      </c>
      <c r="R16" s="38"/>
      <c r="S16" s="34">
        <v>93</v>
      </c>
      <c r="T16" s="34" t="s">
        <v>10</v>
      </c>
      <c r="U16" s="34"/>
      <c r="V16" s="35"/>
      <c r="W16" s="35"/>
      <c r="X16" s="35"/>
      <c r="Y16" s="5">
        <v>64</v>
      </c>
      <c r="Z16" s="5" t="s">
        <v>9</v>
      </c>
      <c r="AA16" s="5"/>
      <c r="AB16" s="1" t="s">
        <v>10</v>
      </c>
      <c r="AC16" s="1" t="s">
        <v>13</v>
      </c>
      <c r="AD16" s="1" t="s">
        <v>13</v>
      </c>
      <c r="AE16" s="39">
        <f t="shared" si="0"/>
        <v>81</v>
      </c>
      <c r="AF16" s="40" t="s">
        <v>45</v>
      </c>
    </row>
    <row r="17" spans="1:32">
      <c r="A17" s="1">
        <v>6622477</v>
      </c>
      <c r="B17" s="1" t="s">
        <v>64</v>
      </c>
      <c r="C17" s="10" t="s">
        <v>164</v>
      </c>
      <c r="D17" s="36">
        <v>80</v>
      </c>
      <c r="E17" s="36" t="s">
        <v>11</v>
      </c>
      <c r="F17" s="36"/>
      <c r="G17" s="21"/>
      <c r="H17" s="21"/>
      <c r="I17" s="21"/>
      <c r="J17" s="37">
        <v>74</v>
      </c>
      <c r="K17" s="37" t="s">
        <v>11</v>
      </c>
      <c r="L17" s="37"/>
      <c r="M17" s="2">
        <v>89</v>
      </c>
      <c r="N17" s="2" t="s">
        <v>10</v>
      </c>
      <c r="O17" s="2"/>
      <c r="P17" s="38">
        <v>64</v>
      </c>
      <c r="Q17" s="38" t="s">
        <v>14</v>
      </c>
      <c r="R17" s="38"/>
      <c r="S17" s="34">
        <v>87</v>
      </c>
      <c r="T17" s="34" t="s">
        <v>11</v>
      </c>
      <c r="U17" s="34"/>
      <c r="V17" s="35"/>
      <c r="W17" s="35"/>
      <c r="X17" s="35"/>
      <c r="Y17" s="5">
        <v>72</v>
      </c>
      <c r="Z17" s="5" t="s">
        <v>12</v>
      </c>
      <c r="AA17" s="5"/>
      <c r="AB17" s="1" t="s">
        <v>10</v>
      </c>
      <c r="AC17" s="1" t="s">
        <v>13</v>
      </c>
      <c r="AD17" s="1" t="s">
        <v>13</v>
      </c>
      <c r="AE17" s="39">
        <f t="shared" si="0"/>
        <v>80.400000000000006</v>
      </c>
      <c r="AF17" s="40" t="s">
        <v>45</v>
      </c>
    </row>
    <row r="18" spans="1:32">
      <c r="A18" s="1">
        <v>6622475</v>
      </c>
      <c r="B18" s="1" t="s">
        <v>62</v>
      </c>
      <c r="C18" s="10" t="s">
        <v>164</v>
      </c>
      <c r="D18" s="36">
        <v>64</v>
      </c>
      <c r="E18" s="36" t="s">
        <v>14</v>
      </c>
      <c r="F18" s="36"/>
      <c r="G18" s="21"/>
      <c r="H18" s="21"/>
      <c r="I18" s="21"/>
      <c r="J18" s="37">
        <v>60</v>
      </c>
      <c r="K18" s="37" t="s">
        <v>12</v>
      </c>
      <c r="L18" s="37"/>
      <c r="M18" s="2">
        <v>85</v>
      </c>
      <c r="N18" s="2" t="s">
        <v>10</v>
      </c>
      <c r="O18" s="2"/>
      <c r="P18" s="38">
        <v>77</v>
      </c>
      <c r="Q18" s="38" t="s">
        <v>11</v>
      </c>
      <c r="R18" s="38"/>
      <c r="S18" s="34">
        <v>93</v>
      </c>
      <c r="T18" s="34" t="s">
        <v>10</v>
      </c>
      <c r="U18" s="34"/>
      <c r="V18" s="35"/>
      <c r="W18" s="35"/>
      <c r="X18" s="35"/>
      <c r="Y18" s="5">
        <v>65</v>
      </c>
      <c r="Z18" s="5" t="s">
        <v>9</v>
      </c>
      <c r="AA18" s="5"/>
      <c r="AB18" s="1" t="s">
        <v>10</v>
      </c>
      <c r="AC18" s="1" t="s">
        <v>10</v>
      </c>
      <c r="AD18" s="1" t="s">
        <v>10</v>
      </c>
      <c r="AE18" s="39">
        <f t="shared" si="0"/>
        <v>76.8</v>
      </c>
      <c r="AF18" s="40" t="s">
        <v>45</v>
      </c>
    </row>
    <row r="19" spans="1:32">
      <c r="A19" s="1">
        <v>6622489</v>
      </c>
      <c r="B19" s="1" t="s">
        <v>76</v>
      </c>
      <c r="C19" s="10" t="s">
        <v>164</v>
      </c>
      <c r="D19" s="36">
        <v>39</v>
      </c>
      <c r="E19" s="36" t="s">
        <v>20</v>
      </c>
      <c r="F19" s="36"/>
      <c r="G19" s="21">
        <v>83</v>
      </c>
      <c r="H19" s="21" t="s">
        <v>10</v>
      </c>
      <c r="I19" s="21"/>
      <c r="J19" s="37"/>
      <c r="K19" s="37"/>
      <c r="L19" s="37"/>
      <c r="M19" s="2">
        <v>73</v>
      </c>
      <c r="N19" s="2" t="s">
        <v>12</v>
      </c>
      <c r="O19" s="2"/>
      <c r="P19" s="38">
        <v>66</v>
      </c>
      <c r="Q19" s="38" t="s">
        <v>14</v>
      </c>
      <c r="R19" s="38"/>
      <c r="S19" s="34"/>
      <c r="T19" s="34"/>
      <c r="U19" s="34"/>
      <c r="V19" s="35">
        <v>84</v>
      </c>
      <c r="W19" s="35" t="s">
        <v>11</v>
      </c>
      <c r="X19" s="35"/>
      <c r="Y19" s="5">
        <v>78</v>
      </c>
      <c r="Z19" s="5" t="s">
        <v>11</v>
      </c>
      <c r="AA19" s="5"/>
      <c r="AB19" s="1" t="s">
        <v>10</v>
      </c>
      <c r="AC19" s="1" t="s">
        <v>10</v>
      </c>
      <c r="AD19" s="1" t="s">
        <v>10</v>
      </c>
      <c r="AE19" s="39">
        <f t="shared" si="0"/>
        <v>76.8</v>
      </c>
      <c r="AF19" s="40" t="s">
        <v>45</v>
      </c>
    </row>
    <row r="20" spans="1:32">
      <c r="A20" s="1">
        <v>6622488</v>
      </c>
      <c r="B20" s="1" t="s">
        <v>75</v>
      </c>
      <c r="C20" s="10" t="s">
        <v>164</v>
      </c>
      <c r="D20" s="36">
        <v>80</v>
      </c>
      <c r="E20" s="36" t="s">
        <v>11</v>
      </c>
      <c r="F20" s="36"/>
      <c r="G20" s="21">
        <v>90</v>
      </c>
      <c r="H20" s="21" t="s">
        <v>13</v>
      </c>
      <c r="I20" s="21"/>
      <c r="J20" s="37">
        <v>59</v>
      </c>
      <c r="K20" s="37" t="s">
        <v>12</v>
      </c>
      <c r="L20" s="37"/>
      <c r="M20" s="2">
        <v>73</v>
      </c>
      <c r="N20" s="2" t="s">
        <v>12</v>
      </c>
      <c r="O20" s="2"/>
      <c r="P20" s="38">
        <v>75</v>
      </c>
      <c r="Q20" s="38" t="s">
        <v>11</v>
      </c>
      <c r="R20" s="38"/>
      <c r="S20" s="34"/>
      <c r="T20" s="34"/>
      <c r="U20" s="34"/>
      <c r="V20" s="35"/>
      <c r="W20" s="35"/>
      <c r="X20" s="35"/>
      <c r="Y20" s="5">
        <v>65</v>
      </c>
      <c r="Z20" s="5" t="s">
        <v>9</v>
      </c>
      <c r="AA20" s="5"/>
      <c r="AB20" s="1" t="s">
        <v>13</v>
      </c>
      <c r="AC20" s="1" t="s">
        <v>10</v>
      </c>
      <c r="AD20" s="1" t="s">
        <v>10</v>
      </c>
      <c r="AE20" s="39">
        <f t="shared" si="0"/>
        <v>76.599999999999994</v>
      </c>
      <c r="AF20" s="40" t="s">
        <v>45</v>
      </c>
    </row>
    <row r="21" spans="1:32">
      <c r="A21" s="1">
        <v>6622474</v>
      </c>
      <c r="B21" s="1" t="s">
        <v>61</v>
      </c>
      <c r="C21" s="10" t="s">
        <v>164</v>
      </c>
      <c r="D21" s="36">
        <v>77</v>
      </c>
      <c r="E21" s="36" t="s">
        <v>11</v>
      </c>
      <c r="F21" s="36"/>
      <c r="G21" s="21"/>
      <c r="H21" s="21"/>
      <c r="I21" s="21"/>
      <c r="J21" s="37">
        <v>56</v>
      </c>
      <c r="K21" s="37" t="s">
        <v>14</v>
      </c>
      <c r="L21" s="37"/>
      <c r="M21" s="2">
        <v>77</v>
      </c>
      <c r="N21" s="2" t="s">
        <v>11</v>
      </c>
      <c r="O21" s="2"/>
      <c r="P21" s="38">
        <v>63</v>
      </c>
      <c r="Q21" s="38" t="s">
        <v>14</v>
      </c>
      <c r="R21" s="38"/>
      <c r="S21" s="34">
        <v>88</v>
      </c>
      <c r="T21" s="34" t="s">
        <v>11</v>
      </c>
      <c r="U21" s="34"/>
      <c r="V21" s="35"/>
      <c r="W21" s="35"/>
      <c r="X21" s="35"/>
      <c r="Y21" s="5">
        <v>77</v>
      </c>
      <c r="Z21" s="5" t="s">
        <v>11</v>
      </c>
      <c r="AA21" s="5"/>
      <c r="AB21" s="1" t="s">
        <v>10</v>
      </c>
      <c r="AC21" s="1" t="s">
        <v>13</v>
      </c>
      <c r="AD21" s="1" t="s">
        <v>13</v>
      </c>
      <c r="AE21" s="39">
        <f t="shared" si="0"/>
        <v>76.400000000000006</v>
      </c>
      <c r="AF21" s="40" t="s">
        <v>45</v>
      </c>
    </row>
    <row r="22" spans="1:32">
      <c r="A22" s="1">
        <v>6622478</v>
      </c>
      <c r="B22" s="1" t="s">
        <v>65</v>
      </c>
      <c r="C22" s="10" t="s">
        <v>164</v>
      </c>
      <c r="D22" s="36">
        <v>47</v>
      </c>
      <c r="E22" s="36" t="s">
        <v>19</v>
      </c>
      <c r="F22" s="36"/>
      <c r="G22" s="21"/>
      <c r="H22" s="21"/>
      <c r="I22" s="21"/>
      <c r="J22" s="37">
        <v>76</v>
      </c>
      <c r="K22" s="37" t="s">
        <v>11</v>
      </c>
      <c r="L22" s="37"/>
      <c r="M22" s="2">
        <v>78</v>
      </c>
      <c r="N22" s="2" t="s">
        <v>11</v>
      </c>
      <c r="O22" s="2"/>
      <c r="P22" s="38">
        <v>69</v>
      </c>
      <c r="Q22" s="38" t="s">
        <v>12</v>
      </c>
      <c r="R22" s="38"/>
      <c r="S22" s="34">
        <v>91</v>
      </c>
      <c r="T22" s="34" t="s">
        <v>10</v>
      </c>
      <c r="U22" s="34"/>
      <c r="V22" s="35"/>
      <c r="W22" s="35"/>
      <c r="X22" s="35"/>
      <c r="Y22" s="5">
        <v>67</v>
      </c>
      <c r="Z22" s="5" t="s">
        <v>14</v>
      </c>
      <c r="AA22" s="5"/>
      <c r="AB22" s="1" t="s">
        <v>10</v>
      </c>
      <c r="AC22" s="1" t="s">
        <v>10</v>
      </c>
      <c r="AD22" s="1" t="s">
        <v>10</v>
      </c>
      <c r="AE22" s="39">
        <f t="shared" si="0"/>
        <v>76.2</v>
      </c>
      <c r="AF22" s="40" t="s">
        <v>45</v>
      </c>
    </row>
    <row r="23" spans="1:32">
      <c r="A23" s="1">
        <v>6622479</v>
      </c>
      <c r="B23" s="1" t="s">
        <v>66</v>
      </c>
      <c r="C23" s="10" t="s">
        <v>164</v>
      </c>
      <c r="D23" s="36">
        <v>60</v>
      </c>
      <c r="E23" s="36" t="s">
        <v>9</v>
      </c>
      <c r="F23" s="36"/>
      <c r="G23" s="21"/>
      <c r="H23" s="21"/>
      <c r="I23" s="21"/>
      <c r="J23" s="37">
        <v>69</v>
      </c>
      <c r="K23" s="37" t="s">
        <v>11</v>
      </c>
      <c r="L23" s="37"/>
      <c r="M23" s="2">
        <v>77</v>
      </c>
      <c r="N23" s="2" t="s">
        <v>11</v>
      </c>
      <c r="O23" s="2"/>
      <c r="P23" s="38">
        <v>83</v>
      </c>
      <c r="Q23" s="38" t="s">
        <v>10</v>
      </c>
      <c r="R23" s="38"/>
      <c r="S23" s="34">
        <v>87</v>
      </c>
      <c r="T23" s="34" t="s">
        <v>11</v>
      </c>
      <c r="U23" s="34"/>
      <c r="V23" s="35"/>
      <c r="W23" s="35"/>
      <c r="X23" s="35"/>
      <c r="Y23" s="5">
        <v>65</v>
      </c>
      <c r="Z23" s="5" t="s">
        <v>9</v>
      </c>
      <c r="AA23" s="5"/>
      <c r="AB23" s="1" t="s">
        <v>13</v>
      </c>
      <c r="AC23" s="1" t="s">
        <v>10</v>
      </c>
      <c r="AD23" s="1" t="s">
        <v>10</v>
      </c>
      <c r="AE23" s="39">
        <f t="shared" si="0"/>
        <v>76.2</v>
      </c>
      <c r="AF23" s="40" t="s">
        <v>45</v>
      </c>
    </row>
    <row r="24" spans="1:32">
      <c r="A24" s="1">
        <v>6622486</v>
      </c>
      <c r="B24" s="1" t="s">
        <v>73</v>
      </c>
      <c r="C24" s="10" t="s">
        <v>164</v>
      </c>
      <c r="D24" s="36">
        <v>72</v>
      </c>
      <c r="E24" s="36" t="s">
        <v>12</v>
      </c>
      <c r="F24" s="36"/>
      <c r="G24" s="21"/>
      <c r="H24" s="21"/>
      <c r="I24" s="21"/>
      <c r="J24" s="37">
        <v>49</v>
      </c>
      <c r="K24" s="37" t="s">
        <v>9</v>
      </c>
      <c r="L24" s="37"/>
      <c r="M24" s="2">
        <v>78</v>
      </c>
      <c r="N24" s="2" t="s">
        <v>11</v>
      </c>
      <c r="O24" s="2"/>
      <c r="P24" s="38">
        <v>72</v>
      </c>
      <c r="Q24" s="38" t="s">
        <v>12</v>
      </c>
      <c r="R24" s="38"/>
      <c r="S24" s="34">
        <v>76</v>
      </c>
      <c r="T24" s="34" t="s">
        <v>14</v>
      </c>
      <c r="U24" s="34"/>
      <c r="V24" s="35"/>
      <c r="W24" s="35"/>
      <c r="X24" s="35"/>
      <c r="Y24" s="5">
        <v>74</v>
      </c>
      <c r="Z24" s="5" t="s">
        <v>12</v>
      </c>
      <c r="AA24" s="5"/>
      <c r="AB24" s="1" t="s">
        <v>10</v>
      </c>
      <c r="AC24" s="1" t="s">
        <v>10</v>
      </c>
      <c r="AD24" s="1" t="s">
        <v>10</v>
      </c>
      <c r="AE24" s="39">
        <f t="shared" si="0"/>
        <v>74.400000000000006</v>
      </c>
      <c r="AF24" s="40" t="s">
        <v>45</v>
      </c>
    </row>
    <row r="25" spans="1:32">
      <c r="A25" s="1">
        <v>6622494</v>
      </c>
      <c r="B25" s="1" t="s">
        <v>81</v>
      </c>
      <c r="C25" s="10" t="s">
        <v>164</v>
      </c>
      <c r="D25" s="36">
        <v>81</v>
      </c>
      <c r="E25" s="36" t="s">
        <v>11</v>
      </c>
      <c r="F25" s="36"/>
      <c r="G25" s="21"/>
      <c r="H25" s="21"/>
      <c r="I25" s="21"/>
      <c r="J25" s="37">
        <v>38</v>
      </c>
      <c r="K25" s="37" t="s">
        <v>19</v>
      </c>
      <c r="L25" s="37"/>
      <c r="M25" s="2">
        <v>77</v>
      </c>
      <c r="N25" s="2" t="s">
        <v>11</v>
      </c>
      <c r="O25" s="2"/>
      <c r="P25" s="38">
        <v>62</v>
      </c>
      <c r="Q25" s="38" t="s">
        <v>9</v>
      </c>
      <c r="R25" s="38"/>
      <c r="S25" s="34"/>
      <c r="T25" s="34"/>
      <c r="U25" s="34"/>
      <c r="V25" s="35">
        <v>82</v>
      </c>
      <c r="W25" s="35" t="s">
        <v>11</v>
      </c>
      <c r="X25" s="35"/>
      <c r="Y25" s="5">
        <v>68</v>
      </c>
      <c r="Z25" s="5" t="s">
        <v>14</v>
      </c>
      <c r="AA25" s="5"/>
      <c r="AB25" s="1" t="s">
        <v>13</v>
      </c>
      <c r="AC25" s="1" t="s">
        <v>13</v>
      </c>
      <c r="AD25" s="1" t="s">
        <v>13</v>
      </c>
      <c r="AE25" s="39">
        <f t="shared" si="0"/>
        <v>74</v>
      </c>
      <c r="AF25" s="40" t="s">
        <v>45</v>
      </c>
    </row>
    <row r="26" spans="1:32">
      <c r="A26" s="1">
        <v>6622490</v>
      </c>
      <c r="B26" s="1" t="s">
        <v>77</v>
      </c>
      <c r="C26" s="10" t="s">
        <v>164</v>
      </c>
      <c r="D26" s="36">
        <v>68</v>
      </c>
      <c r="E26" s="36" t="s">
        <v>14</v>
      </c>
      <c r="F26" s="36"/>
      <c r="G26" s="21">
        <v>74</v>
      </c>
      <c r="H26" s="21" t="s">
        <v>12</v>
      </c>
      <c r="I26" s="21"/>
      <c r="J26" s="37"/>
      <c r="K26" s="37"/>
      <c r="L26" s="37"/>
      <c r="M26" s="2">
        <v>74</v>
      </c>
      <c r="N26" s="2" t="s">
        <v>12</v>
      </c>
      <c r="O26" s="2"/>
      <c r="P26" s="38">
        <v>62</v>
      </c>
      <c r="Q26" s="38" t="s">
        <v>9</v>
      </c>
      <c r="R26" s="38"/>
      <c r="S26" s="34"/>
      <c r="T26" s="34"/>
      <c r="U26" s="34"/>
      <c r="V26" s="35">
        <v>90</v>
      </c>
      <c r="W26" s="35" t="s">
        <v>10</v>
      </c>
      <c r="X26" s="35"/>
      <c r="Y26" s="5">
        <v>62</v>
      </c>
      <c r="Z26" s="5" t="s">
        <v>9</v>
      </c>
      <c r="AA26" s="5"/>
      <c r="AB26" s="1" t="s">
        <v>10</v>
      </c>
      <c r="AC26" s="1" t="s">
        <v>10</v>
      </c>
      <c r="AD26" s="1" t="s">
        <v>10</v>
      </c>
      <c r="AE26" s="39">
        <f t="shared" si="0"/>
        <v>73.599999999999994</v>
      </c>
      <c r="AF26" s="40" t="s">
        <v>45</v>
      </c>
    </row>
    <row r="27" spans="1:32">
      <c r="A27" s="1">
        <v>6622484</v>
      </c>
      <c r="B27" s="1" t="s">
        <v>71</v>
      </c>
      <c r="C27" s="10" t="s">
        <v>164</v>
      </c>
      <c r="D27" s="36">
        <v>46</v>
      </c>
      <c r="E27" s="36" t="s">
        <v>19</v>
      </c>
      <c r="F27" s="36"/>
      <c r="G27" s="21"/>
      <c r="H27" s="21"/>
      <c r="I27" s="21"/>
      <c r="J27" s="37">
        <v>36</v>
      </c>
      <c r="K27" s="37" t="s">
        <v>19</v>
      </c>
      <c r="L27" s="37"/>
      <c r="M27" s="2">
        <v>68</v>
      </c>
      <c r="N27" s="2" t="s">
        <v>14</v>
      </c>
      <c r="O27" s="2"/>
      <c r="P27" s="38">
        <v>81</v>
      </c>
      <c r="Q27" s="38" t="s">
        <v>11</v>
      </c>
      <c r="R27" s="38"/>
      <c r="S27" s="34">
        <v>82</v>
      </c>
      <c r="T27" s="34" t="s">
        <v>12</v>
      </c>
      <c r="U27" s="34"/>
      <c r="V27" s="35"/>
      <c r="W27" s="35"/>
      <c r="X27" s="35"/>
      <c r="Y27" s="5">
        <v>83</v>
      </c>
      <c r="Z27" s="5" t="s">
        <v>10</v>
      </c>
      <c r="AA27" s="5"/>
      <c r="AB27" s="1" t="s">
        <v>10</v>
      </c>
      <c r="AC27" s="1" t="s">
        <v>10</v>
      </c>
      <c r="AD27" s="1" t="s">
        <v>10</v>
      </c>
      <c r="AE27" s="39">
        <f t="shared" si="0"/>
        <v>72</v>
      </c>
      <c r="AF27" s="40" t="s">
        <v>45</v>
      </c>
    </row>
    <row r="28" spans="1:32">
      <c r="A28" s="1">
        <v>6622476</v>
      </c>
      <c r="B28" s="1" t="s">
        <v>63</v>
      </c>
      <c r="C28" s="10" t="s">
        <v>164</v>
      </c>
      <c r="D28" s="36">
        <v>74</v>
      </c>
      <c r="E28" s="36" t="s">
        <v>12</v>
      </c>
      <c r="F28" s="36"/>
      <c r="G28" s="21"/>
      <c r="H28" s="21"/>
      <c r="I28" s="21"/>
      <c r="J28" s="37">
        <v>49</v>
      </c>
      <c r="K28" s="37" t="s">
        <v>9</v>
      </c>
      <c r="L28" s="37"/>
      <c r="M28" s="2">
        <v>69</v>
      </c>
      <c r="N28" s="2" t="s">
        <v>14</v>
      </c>
      <c r="O28" s="2"/>
      <c r="P28" s="38">
        <v>65</v>
      </c>
      <c r="Q28" s="38" t="s">
        <v>14</v>
      </c>
      <c r="R28" s="38"/>
      <c r="S28" s="34">
        <v>86</v>
      </c>
      <c r="T28" s="34" t="s">
        <v>11</v>
      </c>
      <c r="U28" s="34"/>
      <c r="V28" s="35"/>
      <c r="W28" s="35"/>
      <c r="X28" s="35"/>
      <c r="Y28" s="5">
        <v>60</v>
      </c>
      <c r="Z28" s="5" t="s">
        <v>19</v>
      </c>
      <c r="AA28" s="5"/>
      <c r="AB28" s="1" t="s">
        <v>13</v>
      </c>
      <c r="AC28" s="1" t="s">
        <v>13</v>
      </c>
      <c r="AD28" s="1" t="s">
        <v>13</v>
      </c>
      <c r="AE28" s="39">
        <f t="shared" si="0"/>
        <v>70.8</v>
      </c>
      <c r="AF28" s="40" t="s">
        <v>45</v>
      </c>
    </row>
    <row r="29" spans="1:32">
      <c r="A29" s="1">
        <v>6622495</v>
      </c>
      <c r="B29" s="1" t="s">
        <v>82</v>
      </c>
      <c r="C29" s="10" t="s">
        <v>164</v>
      </c>
      <c r="D29" s="36">
        <v>47</v>
      </c>
      <c r="E29" s="36" t="s">
        <v>19</v>
      </c>
      <c r="F29" s="36"/>
      <c r="G29" s="21">
        <v>85</v>
      </c>
      <c r="H29" s="21" t="s">
        <v>10</v>
      </c>
      <c r="I29" s="21"/>
      <c r="J29" s="37">
        <v>66</v>
      </c>
      <c r="K29" s="37" t="s">
        <v>12</v>
      </c>
      <c r="L29" s="37"/>
      <c r="M29" s="2">
        <v>70</v>
      </c>
      <c r="N29" s="2" t="s">
        <v>12</v>
      </c>
      <c r="O29" s="2"/>
      <c r="P29" s="38">
        <v>66</v>
      </c>
      <c r="Q29" s="38" t="s">
        <v>14</v>
      </c>
      <c r="R29" s="38"/>
      <c r="S29" s="34"/>
      <c r="T29" s="34"/>
      <c r="U29" s="34"/>
      <c r="V29" s="35"/>
      <c r="W29" s="35"/>
      <c r="X29" s="35"/>
      <c r="Y29" s="5">
        <v>66</v>
      </c>
      <c r="Z29" s="5" t="s">
        <v>14</v>
      </c>
      <c r="AA29" s="5"/>
      <c r="AB29" s="1" t="s">
        <v>10</v>
      </c>
      <c r="AC29" s="1" t="s">
        <v>13</v>
      </c>
      <c r="AD29" s="1" t="s">
        <v>13</v>
      </c>
      <c r="AE29" s="39">
        <f t="shared" si="0"/>
        <v>70.599999999999994</v>
      </c>
      <c r="AF29" s="40" t="s">
        <v>45</v>
      </c>
    </row>
    <row r="30" spans="1:32">
      <c r="A30" s="1">
        <v>6622492</v>
      </c>
      <c r="B30" s="1" t="s">
        <v>79</v>
      </c>
      <c r="C30" s="10" t="s">
        <v>164</v>
      </c>
      <c r="D30" s="36">
        <v>64</v>
      </c>
      <c r="E30" s="36" t="s">
        <v>14</v>
      </c>
      <c r="F30" s="36"/>
      <c r="G30" s="21">
        <v>86</v>
      </c>
      <c r="H30" s="21" t="s">
        <v>10</v>
      </c>
      <c r="I30" s="21"/>
      <c r="J30" s="37"/>
      <c r="K30" s="37"/>
      <c r="L30" s="37"/>
      <c r="M30" s="2">
        <v>60</v>
      </c>
      <c r="N30" s="2" t="s">
        <v>9</v>
      </c>
      <c r="O30" s="2"/>
      <c r="P30" s="38">
        <v>54</v>
      </c>
      <c r="Q30" s="38" t="s">
        <v>19</v>
      </c>
      <c r="R30" s="38"/>
      <c r="S30" s="34"/>
      <c r="T30" s="34"/>
      <c r="U30" s="34"/>
      <c r="V30" s="35">
        <v>61</v>
      </c>
      <c r="W30" s="35" t="s">
        <v>9</v>
      </c>
      <c r="X30" s="35"/>
      <c r="Y30" s="5">
        <v>67</v>
      </c>
      <c r="Z30" s="5" t="s">
        <v>14</v>
      </c>
      <c r="AA30" s="5"/>
      <c r="AB30" s="1" t="s">
        <v>11</v>
      </c>
      <c r="AC30" s="1" t="s">
        <v>10</v>
      </c>
      <c r="AD30" s="1" t="s">
        <v>10</v>
      </c>
      <c r="AE30" s="39">
        <f t="shared" si="0"/>
        <v>67.599999999999994</v>
      </c>
      <c r="AF30" s="40" t="s">
        <v>45</v>
      </c>
    </row>
    <row r="31" spans="1:32">
      <c r="A31" s="1">
        <v>6622472</v>
      </c>
      <c r="B31" s="1" t="s">
        <v>59</v>
      </c>
      <c r="C31" s="10" t="s">
        <v>163</v>
      </c>
      <c r="D31" s="36">
        <v>55</v>
      </c>
      <c r="E31" s="36" t="s">
        <v>9</v>
      </c>
      <c r="F31" s="36"/>
      <c r="G31" s="21"/>
      <c r="H31" s="21"/>
      <c r="I31" s="21"/>
      <c r="J31" s="37">
        <v>45</v>
      </c>
      <c r="K31" s="37" t="s">
        <v>9</v>
      </c>
      <c r="L31" s="37"/>
      <c r="M31" s="2">
        <v>75</v>
      </c>
      <c r="N31" s="2" t="s">
        <v>12</v>
      </c>
      <c r="O31" s="2"/>
      <c r="P31" s="38">
        <v>54</v>
      </c>
      <c r="Q31" s="38" t="s">
        <v>19</v>
      </c>
      <c r="R31" s="38"/>
      <c r="S31" s="34">
        <v>80</v>
      </c>
      <c r="T31" s="34" t="s">
        <v>12</v>
      </c>
      <c r="U31" s="34"/>
      <c r="V31" s="35"/>
      <c r="W31" s="35"/>
      <c r="X31" s="35"/>
      <c r="Y31" s="5">
        <v>59</v>
      </c>
      <c r="Z31" s="5" t="s">
        <v>19</v>
      </c>
      <c r="AA31" s="5"/>
      <c r="AB31" s="1" t="s">
        <v>13</v>
      </c>
      <c r="AC31" s="1" t="s">
        <v>10</v>
      </c>
      <c r="AD31" s="1" t="s">
        <v>10</v>
      </c>
      <c r="AE31" s="39">
        <f t="shared" si="0"/>
        <v>64.599999999999994</v>
      </c>
      <c r="AF31" s="40" t="s">
        <v>45</v>
      </c>
    </row>
    <row r="32" spans="1:32">
      <c r="A32" s="1">
        <v>6622493</v>
      </c>
      <c r="B32" s="1" t="s">
        <v>80</v>
      </c>
      <c r="C32" s="10" t="s">
        <v>164</v>
      </c>
      <c r="D32" s="36">
        <v>63</v>
      </c>
      <c r="E32" s="36" t="s">
        <v>14</v>
      </c>
      <c r="F32" s="36"/>
      <c r="G32" s="21"/>
      <c r="H32" s="21"/>
      <c r="I32" s="21"/>
      <c r="J32" s="37">
        <v>43</v>
      </c>
      <c r="K32" s="37" t="s">
        <v>19</v>
      </c>
      <c r="L32" s="37"/>
      <c r="M32" s="2">
        <v>60</v>
      </c>
      <c r="N32" s="2" t="s">
        <v>9</v>
      </c>
      <c r="O32" s="2"/>
      <c r="P32" s="38">
        <v>52</v>
      </c>
      <c r="Q32" s="38" t="s">
        <v>20</v>
      </c>
      <c r="R32" s="38"/>
      <c r="S32" s="34"/>
      <c r="T32" s="34"/>
      <c r="U32" s="34"/>
      <c r="V32" s="35">
        <v>68</v>
      </c>
      <c r="W32" s="35" t="s">
        <v>14</v>
      </c>
      <c r="X32" s="35"/>
      <c r="Y32" s="5">
        <v>79</v>
      </c>
      <c r="Z32" s="5" t="s">
        <v>11</v>
      </c>
      <c r="AA32" s="5"/>
      <c r="AB32" s="1" t="s">
        <v>10</v>
      </c>
      <c r="AC32" s="1" t="s">
        <v>10</v>
      </c>
      <c r="AD32" s="1" t="s">
        <v>10</v>
      </c>
      <c r="AE32" s="39">
        <f t="shared" si="0"/>
        <v>64.400000000000006</v>
      </c>
      <c r="AF32" s="40" t="s">
        <v>45</v>
      </c>
    </row>
    <row r="33" spans="1:33">
      <c r="A33" s="1">
        <v>6622481</v>
      </c>
      <c r="B33" s="1" t="s">
        <v>68</v>
      </c>
      <c r="C33" s="10" t="s">
        <v>164</v>
      </c>
      <c r="D33" s="36">
        <v>49</v>
      </c>
      <c r="E33" s="36" t="s">
        <v>19</v>
      </c>
      <c r="F33" s="36"/>
      <c r="G33" s="21"/>
      <c r="H33" s="21"/>
      <c r="I33" s="21"/>
      <c r="J33" s="37">
        <v>44</v>
      </c>
      <c r="K33" s="37" t="s">
        <v>9</v>
      </c>
      <c r="L33" s="37"/>
      <c r="M33" s="2">
        <v>64</v>
      </c>
      <c r="N33" s="2" t="s">
        <v>14</v>
      </c>
      <c r="O33" s="2"/>
      <c r="P33" s="38">
        <v>52</v>
      </c>
      <c r="Q33" s="38" t="s">
        <v>20</v>
      </c>
      <c r="R33" s="38"/>
      <c r="S33" s="34">
        <v>91</v>
      </c>
      <c r="T33" s="34" t="s">
        <v>10</v>
      </c>
      <c r="U33" s="34"/>
      <c r="V33" s="35"/>
      <c r="W33" s="35"/>
      <c r="X33" s="35"/>
      <c r="Y33" s="5">
        <v>64</v>
      </c>
      <c r="Z33" s="5" t="s">
        <v>9</v>
      </c>
      <c r="AA33" s="5"/>
      <c r="AB33" s="1" t="s">
        <v>10</v>
      </c>
      <c r="AC33" s="1" t="s">
        <v>13</v>
      </c>
      <c r="AD33" s="1" t="s">
        <v>13</v>
      </c>
      <c r="AE33" s="39">
        <f t="shared" si="0"/>
        <v>64</v>
      </c>
      <c r="AF33" s="40" t="s">
        <v>45</v>
      </c>
    </row>
    <row r="34" spans="1:33">
      <c r="A34" s="1">
        <v>6622496</v>
      </c>
      <c r="B34" s="1" t="s">
        <v>83</v>
      </c>
      <c r="C34" s="10" t="s">
        <v>163</v>
      </c>
      <c r="D34" s="36">
        <v>59</v>
      </c>
      <c r="E34" s="36" t="s">
        <v>9</v>
      </c>
      <c r="F34" s="36"/>
      <c r="G34" s="21"/>
      <c r="H34" s="21"/>
      <c r="I34" s="21"/>
      <c r="J34" s="37">
        <v>43</v>
      </c>
      <c r="K34" s="37" t="s">
        <v>19</v>
      </c>
      <c r="L34" s="37"/>
      <c r="M34" s="2">
        <v>62</v>
      </c>
      <c r="N34" s="2" t="s">
        <v>9</v>
      </c>
      <c r="O34" s="2"/>
      <c r="P34" s="38">
        <v>55</v>
      </c>
      <c r="Q34" s="38" t="s">
        <v>19</v>
      </c>
      <c r="R34" s="38"/>
      <c r="S34" s="34"/>
      <c r="T34" s="34"/>
      <c r="U34" s="34"/>
      <c r="V34" s="35">
        <v>62</v>
      </c>
      <c r="W34" s="35" t="s">
        <v>9</v>
      </c>
      <c r="X34" s="35"/>
      <c r="Y34" s="5">
        <v>78</v>
      </c>
      <c r="Z34" s="5" t="s">
        <v>11</v>
      </c>
      <c r="AA34" s="5"/>
      <c r="AB34" s="1" t="s">
        <v>10</v>
      </c>
      <c r="AC34" s="1" t="s">
        <v>10</v>
      </c>
      <c r="AD34" s="1" t="s">
        <v>10</v>
      </c>
      <c r="AE34" s="39">
        <f t="shared" si="0"/>
        <v>63.2</v>
      </c>
      <c r="AF34" s="40" t="s">
        <v>45</v>
      </c>
      <c r="AG34">
        <v>41.4</v>
      </c>
    </row>
    <row r="35" spans="1:33">
      <c r="A35" s="1">
        <v>6622480</v>
      </c>
      <c r="B35" s="1" t="s">
        <v>67</v>
      </c>
      <c r="C35" s="10" t="s">
        <v>164</v>
      </c>
      <c r="D35" s="36">
        <v>55</v>
      </c>
      <c r="E35" s="36" t="s">
        <v>9</v>
      </c>
      <c r="F35" s="36"/>
      <c r="G35" s="21"/>
      <c r="H35" s="21"/>
      <c r="I35" s="21"/>
      <c r="J35" s="37">
        <v>44</v>
      </c>
      <c r="K35" s="37" t="s">
        <v>9</v>
      </c>
      <c r="L35" s="37"/>
      <c r="M35" s="2">
        <v>51</v>
      </c>
      <c r="N35" s="2" t="s">
        <v>20</v>
      </c>
      <c r="O35" s="2"/>
      <c r="P35" s="38">
        <v>51</v>
      </c>
      <c r="Q35" s="38" t="s">
        <v>20</v>
      </c>
      <c r="R35" s="38"/>
      <c r="S35" s="34">
        <v>66</v>
      </c>
      <c r="T35" s="34" t="s">
        <v>19</v>
      </c>
      <c r="U35" s="34"/>
      <c r="V35" s="35"/>
      <c r="W35" s="35"/>
      <c r="X35" s="35"/>
      <c r="Y35" s="5">
        <v>75</v>
      </c>
      <c r="Z35" s="5" t="s">
        <v>12</v>
      </c>
      <c r="AA35" s="5"/>
      <c r="AB35" s="1" t="s">
        <v>10</v>
      </c>
      <c r="AC35" s="1" t="s">
        <v>13</v>
      </c>
      <c r="AD35" s="1" t="s">
        <v>13</v>
      </c>
      <c r="AE35" s="39">
        <f t="shared" si="0"/>
        <v>59.6</v>
      </c>
      <c r="AF35" s="40" t="s">
        <v>45</v>
      </c>
    </row>
    <row r="36" spans="1:33">
      <c r="A36" s="1">
        <v>6622520</v>
      </c>
      <c r="B36" s="1" t="s">
        <v>110</v>
      </c>
      <c r="C36" s="10" t="s">
        <v>164</v>
      </c>
      <c r="D36" s="36">
        <v>34</v>
      </c>
      <c r="E36" s="36" t="s">
        <v>20</v>
      </c>
      <c r="F36" s="36"/>
      <c r="G36" s="21"/>
      <c r="H36" s="21"/>
      <c r="I36" s="21"/>
      <c r="J36" s="37">
        <v>33</v>
      </c>
      <c r="K36" s="37" t="s">
        <v>20</v>
      </c>
      <c r="L36" s="37"/>
      <c r="M36" s="2">
        <v>60</v>
      </c>
      <c r="N36" s="2" t="s">
        <v>9</v>
      </c>
      <c r="O36" s="2"/>
      <c r="P36" s="38" t="s">
        <v>162</v>
      </c>
      <c r="Q36" s="38" t="s">
        <v>87</v>
      </c>
      <c r="R36" s="38"/>
      <c r="S36" s="34"/>
      <c r="T36" s="34"/>
      <c r="U36" s="34"/>
      <c r="V36" s="35">
        <v>50</v>
      </c>
      <c r="W36" s="35" t="s">
        <v>20</v>
      </c>
      <c r="X36" s="35"/>
      <c r="Y36" s="5"/>
      <c r="Z36" s="5"/>
      <c r="AA36" s="5"/>
      <c r="AB36" s="1" t="s">
        <v>14</v>
      </c>
      <c r="AC36" s="1" t="s">
        <v>13</v>
      </c>
      <c r="AD36" s="1" t="s">
        <v>13</v>
      </c>
      <c r="AE36" s="39">
        <v>0</v>
      </c>
      <c r="AF36" s="40" t="s">
        <v>161</v>
      </c>
    </row>
    <row r="37" spans="1:33">
      <c r="D37" s="115" t="s">
        <v>170</v>
      </c>
      <c r="E37" s="115"/>
      <c r="F37" s="60"/>
      <c r="G37" s="116" t="s">
        <v>171</v>
      </c>
      <c r="H37" s="116"/>
      <c r="I37" s="61"/>
      <c r="J37" s="117" t="s">
        <v>179</v>
      </c>
      <c r="K37" s="117"/>
      <c r="L37" s="62"/>
      <c r="M37" s="118" t="s">
        <v>180</v>
      </c>
      <c r="N37" s="118"/>
      <c r="O37" s="6"/>
      <c r="P37" s="119" t="s">
        <v>181</v>
      </c>
      <c r="Q37" s="119"/>
      <c r="R37" s="63"/>
      <c r="S37" s="120" t="s">
        <v>182</v>
      </c>
      <c r="T37" s="120"/>
      <c r="U37" s="64"/>
      <c r="V37" s="121" t="s">
        <v>183</v>
      </c>
      <c r="W37" s="121"/>
      <c r="X37" s="65"/>
      <c r="Y37" s="122" t="s">
        <v>184</v>
      </c>
      <c r="Z37" s="122"/>
      <c r="AA37" s="9"/>
    </row>
    <row r="38" spans="1:33">
      <c r="D38" s="66" t="s">
        <v>5</v>
      </c>
      <c r="E38" s="66" t="s">
        <v>203</v>
      </c>
      <c r="F38" s="36" t="s">
        <v>222</v>
      </c>
      <c r="G38" s="53" t="s">
        <v>5</v>
      </c>
      <c r="H38" s="53" t="s">
        <v>203</v>
      </c>
      <c r="I38" s="21" t="s">
        <v>222</v>
      </c>
      <c r="J38" s="73" t="s">
        <v>5</v>
      </c>
      <c r="K38" s="73" t="s">
        <v>203</v>
      </c>
      <c r="L38" s="37" t="s">
        <v>222</v>
      </c>
      <c r="M38" s="74" t="s">
        <v>5</v>
      </c>
      <c r="N38" s="74" t="s">
        <v>203</v>
      </c>
      <c r="O38" s="2" t="s">
        <v>222</v>
      </c>
      <c r="P38" s="75" t="s">
        <v>5</v>
      </c>
      <c r="Q38" s="75" t="s">
        <v>203</v>
      </c>
      <c r="R38" s="38" t="s">
        <v>222</v>
      </c>
      <c r="S38" s="72" t="s">
        <v>5</v>
      </c>
      <c r="T38" s="72" t="s">
        <v>203</v>
      </c>
      <c r="U38" s="34" t="s">
        <v>222</v>
      </c>
      <c r="V38" s="71" t="s">
        <v>5</v>
      </c>
      <c r="W38" s="71" t="s">
        <v>203</v>
      </c>
      <c r="X38" s="35" t="s">
        <v>222</v>
      </c>
      <c r="Y38" s="55" t="s">
        <v>5</v>
      </c>
      <c r="Z38" s="55" t="s">
        <v>203</v>
      </c>
      <c r="AA38" s="5" t="s">
        <v>222</v>
      </c>
    </row>
    <row r="39" spans="1:33">
      <c r="B39" t="s">
        <v>22</v>
      </c>
      <c r="D39" s="36">
        <f>COUNTIF($C$7:$C$36,"M")</f>
        <v>23</v>
      </c>
      <c r="E39" s="36">
        <f>COUNTIF($C$7:$C$36,"F")</f>
        <v>7</v>
      </c>
      <c r="F39" s="36">
        <f>D39+E39</f>
        <v>30</v>
      </c>
      <c r="G39" s="21">
        <f>SUM(G42:G50)</f>
        <v>5</v>
      </c>
      <c r="H39" s="21">
        <f>SUM(H42:H50)</f>
        <v>1</v>
      </c>
      <c r="I39" s="21">
        <f>G39+H39</f>
        <v>6</v>
      </c>
      <c r="J39" s="37">
        <f>SUM(J42:J50)</f>
        <v>20</v>
      </c>
      <c r="K39" s="37">
        <f>SUM(K42:K50)</f>
        <v>6</v>
      </c>
      <c r="L39" s="37">
        <f>J39+K39</f>
        <v>26</v>
      </c>
      <c r="M39" s="2">
        <f>SUM(M42:M50)</f>
        <v>23</v>
      </c>
      <c r="N39" s="2">
        <f>SUM(N42:N50)</f>
        <v>7</v>
      </c>
      <c r="O39" s="2">
        <f>M39+N39</f>
        <v>30</v>
      </c>
      <c r="P39" s="38">
        <f>SUM(P42:P50)</f>
        <v>23</v>
      </c>
      <c r="Q39" s="38">
        <f>SUM(Q42:Q50)</f>
        <v>7</v>
      </c>
      <c r="R39" s="38">
        <f>P39+Q39</f>
        <v>30</v>
      </c>
      <c r="S39" s="34">
        <f>SUM(S42:S50)</f>
        <v>14</v>
      </c>
      <c r="T39" s="34">
        <f>SUM(T42:T50)</f>
        <v>4</v>
      </c>
      <c r="U39" s="34">
        <f>S39+T39</f>
        <v>18</v>
      </c>
      <c r="V39" s="35">
        <f>SUM(V42:V50)</f>
        <v>7</v>
      </c>
      <c r="W39" s="35">
        <f>SUM(W42:W50)</f>
        <v>3</v>
      </c>
      <c r="X39" s="35">
        <f>V39+W39</f>
        <v>10</v>
      </c>
      <c r="Y39" s="5">
        <f>SUM(Y42:Y50)</f>
        <v>21</v>
      </c>
      <c r="Z39" s="5">
        <f>SUM(Z42:Z50)</f>
        <v>7</v>
      </c>
      <c r="AA39" s="5">
        <f>Y39+Z39</f>
        <v>28</v>
      </c>
    </row>
    <row r="40" spans="1:33">
      <c r="B40" t="s">
        <v>45</v>
      </c>
      <c r="D40" s="66">
        <f>SUM(D42:D49)</f>
        <v>23</v>
      </c>
      <c r="E40" s="66">
        <f>SUM(E42:E49)</f>
        <v>7</v>
      </c>
      <c r="F40" s="36">
        <f>SUM(D40:E40)</f>
        <v>30</v>
      </c>
      <c r="G40" s="53">
        <f>SUM(G42:G49)</f>
        <v>5</v>
      </c>
      <c r="H40" s="53">
        <f>SUM(H42:H49)</f>
        <v>1</v>
      </c>
      <c r="I40" s="21">
        <f>SUM(G40:H40)</f>
        <v>6</v>
      </c>
      <c r="J40" s="73">
        <f>SUM(J42:J49)</f>
        <v>20</v>
      </c>
      <c r="K40" s="73">
        <f>SUM(K42:K49)</f>
        <v>6</v>
      </c>
      <c r="L40" s="37">
        <f>SUM(J40:K40)</f>
        <v>26</v>
      </c>
      <c r="M40" s="74">
        <f>SUM(M42:M49)</f>
        <v>23</v>
      </c>
      <c r="N40" s="74">
        <f>SUM(N42:N49)</f>
        <v>7</v>
      </c>
      <c r="O40" s="2">
        <f>SUM(M40:N40)</f>
        <v>30</v>
      </c>
      <c r="P40" s="75">
        <f>SUM(P42:P49)</f>
        <v>22</v>
      </c>
      <c r="Q40" s="75">
        <f>SUM(Q42:Q49)</f>
        <v>7</v>
      </c>
      <c r="R40" s="38">
        <f>SUM(P40:Q40)</f>
        <v>29</v>
      </c>
      <c r="S40" s="72">
        <f>SUM(S42:S49)</f>
        <v>14</v>
      </c>
      <c r="T40" s="72">
        <f>SUM(T42:T49)</f>
        <v>4</v>
      </c>
      <c r="U40" s="34">
        <f>SUM(S40:T40)</f>
        <v>18</v>
      </c>
      <c r="V40" s="71">
        <f>SUM(V42:V49)</f>
        <v>7</v>
      </c>
      <c r="W40" s="71">
        <f>SUM(W42:W49)</f>
        <v>3</v>
      </c>
      <c r="X40" s="35">
        <f>SUM(V40:W40)</f>
        <v>10</v>
      </c>
      <c r="Y40" s="55">
        <f>SUM(Y42:Y49)</f>
        <v>21</v>
      </c>
      <c r="Z40" s="55">
        <f>SUM(Z42:Z49)</f>
        <v>7</v>
      </c>
      <c r="AA40" s="5">
        <f>SUM(Y40:Z40)</f>
        <v>28</v>
      </c>
    </row>
    <row r="41" spans="1:33">
      <c r="B41" t="s">
        <v>221</v>
      </c>
      <c r="D41" s="36">
        <f>100*D40/D39</f>
        <v>100</v>
      </c>
      <c r="E41" s="36">
        <f t="shared" ref="E41:F41" si="1">100*E40/E39</f>
        <v>100</v>
      </c>
      <c r="F41" s="36">
        <f t="shared" si="1"/>
        <v>100</v>
      </c>
      <c r="G41" s="21">
        <f>100*G40/G39</f>
        <v>100</v>
      </c>
      <c r="H41" s="21">
        <f t="shared" ref="H41" si="2">100*H40/H39</f>
        <v>100</v>
      </c>
      <c r="I41" s="21">
        <f t="shared" ref="I41" si="3">100*I40/I39</f>
        <v>100</v>
      </c>
      <c r="J41" s="37">
        <f>100*J40/J39</f>
        <v>100</v>
      </c>
      <c r="K41" s="37">
        <f t="shared" ref="K41" si="4">100*K40/K39</f>
        <v>100</v>
      </c>
      <c r="L41" s="37">
        <f t="shared" ref="L41" si="5">100*L40/L39</f>
        <v>100</v>
      </c>
      <c r="M41" s="2">
        <f>100*M40/M39</f>
        <v>100</v>
      </c>
      <c r="N41" s="2">
        <f t="shared" ref="N41" si="6">100*N40/N39</f>
        <v>100</v>
      </c>
      <c r="O41" s="2">
        <f t="shared" ref="O41" si="7">100*O40/O39</f>
        <v>100</v>
      </c>
      <c r="P41" s="38">
        <f>100*P40/P39</f>
        <v>95.652173913043484</v>
      </c>
      <c r="Q41" s="38">
        <f t="shared" ref="Q41" si="8">100*Q40/Q39</f>
        <v>100</v>
      </c>
      <c r="R41" s="38">
        <f t="shared" ref="R41" si="9">100*R40/R39</f>
        <v>96.666666666666671</v>
      </c>
      <c r="S41" s="34">
        <f>100*S40/S39</f>
        <v>100</v>
      </c>
      <c r="T41" s="34">
        <f t="shared" ref="T41" si="10">100*T40/T39</f>
        <v>100</v>
      </c>
      <c r="U41" s="34">
        <f t="shared" ref="U41" si="11">100*U40/U39</f>
        <v>100</v>
      </c>
      <c r="V41" s="35">
        <f>100*V40/V39</f>
        <v>100</v>
      </c>
      <c r="W41" s="35">
        <f t="shared" ref="W41" si="12">100*W40/W39</f>
        <v>100</v>
      </c>
      <c r="X41" s="35">
        <f t="shared" ref="X41" si="13">100*X40/X39</f>
        <v>100</v>
      </c>
      <c r="Y41" s="5">
        <f>100*Y40/Y39</f>
        <v>100</v>
      </c>
      <c r="Z41" s="5">
        <f t="shared" ref="Z41" si="14">100*Z40/Z39</f>
        <v>100</v>
      </c>
      <c r="AA41" s="5">
        <f t="shared" ref="AA41" si="15">100*AA40/AA39</f>
        <v>100</v>
      </c>
    </row>
    <row r="42" spans="1:33">
      <c r="B42" t="s">
        <v>13</v>
      </c>
      <c r="D42" s="36">
        <f>COUNTIFS($C$7:$C$36,"M",E$7:E$36,"A1")</f>
        <v>1</v>
      </c>
      <c r="E42" s="36">
        <f>COUNTIFS($C$7:$C$36,"F",E$7:E$36,"A1")</f>
        <v>0</v>
      </c>
      <c r="F42" s="36">
        <f>SUM(D42:E42)</f>
        <v>1</v>
      </c>
      <c r="G42" s="21">
        <f>COUNTIFS($C$7:$C$36,"M",H$7:H$36,"A1")</f>
        <v>1</v>
      </c>
      <c r="H42" s="21">
        <f>COUNTIFS($C$7:$C$36,"F",H$7:H$36,"A1")</f>
        <v>1</v>
      </c>
      <c r="I42" s="21">
        <f>SUM(G42:H42)</f>
        <v>2</v>
      </c>
      <c r="J42" s="37">
        <f>COUNTIFS($C$7:$C$36,"M",K$7:K$36,"A1")</f>
        <v>3</v>
      </c>
      <c r="K42" s="37">
        <f>COUNTIFS($C$7:$C$36,"F",K$7:K$36,"A1")</f>
        <v>1</v>
      </c>
      <c r="L42" s="37">
        <f>SUM(J42:K42)</f>
        <v>4</v>
      </c>
      <c r="M42" s="2">
        <f>COUNTIFS($C$7:$C$36,"M",N$7:N$36,"A1")</f>
        <v>3</v>
      </c>
      <c r="N42" s="2">
        <f>COUNTIFS($C$7:$C$36,"F",N$7:N$36,"A1")</f>
        <v>2</v>
      </c>
      <c r="O42" s="2">
        <f>SUM(M42:N42)</f>
        <v>5</v>
      </c>
      <c r="P42" s="38">
        <f>COUNTIFS($C$7:$C$36,"M",Q$7:Q$36,"A1")</f>
        <v>3</v>
      </c>
      <c r="Q42" s="38">
        <f>COUNTIFS($C$7:$C$36,"F",Q$7:Q$36,"A1")</f>
        <v>0</v>
      </c>
      <c r="R42" s="38">
        <f t="shared" ref="R42:R50" si="16">SUM(P42:Q42)</f>
        <v>3</v>
      </c>
      <c r="S42" s="34">
        <f>COUNTIFS($C$7:$C$36,"M",T$7:T$36,"A1")</f>
        <v>1</v>
      </c>
      <c r="T42" s="34">
        <f>COUNTIFS($C$7:$C$36,"F",T$7:T$36,"A1")</f>
        <v>1</v>
      </c>
      <c r="U42" s="34">
        <f>SUM(S42:T42)</f>
        <v>2</v>
      </c>
      <c r="V42" s="35">
        <f>COUNTIFS($C$7:$C$36,"M",W$7:W$36,"A1")</f>
        <v>0</v>
      </c>
      <c r="W42" s="35">
        <f>COUNTIFS($C$7:$C$36,"F",W$7:W$36,"A1")</f>
        <v>0</v>
      </c>
      <c r="X42" s="35">
        <f>SUM(V42:W42)</f>
        <v>0</v>
      </c>
      <c r="Y42" s="5">
        <f>COUNTIFS($C$7:$C$36,"M",Z$7:Z$36,"A1")</f>
        <v>0</v>
      </c>
      <c r="Z42" s="5">
        <f>COUNTIFS($C$7:$C$36,"F",Z$7:Z$36,"A1")</f>
        <v>0</v>
      </c>
      <c r="AA42" s="5">
        <f>SUM(Y42:Z42)</f>
        <v>0</v>
      </c>
    </row>
    <row r="43" spans="1:33">
      <c r="B43" t="s">
        <v>10</v>
      </c>
      <c r="D43" s="36">
        <f>COUNTIFS($C$7:$C$36,"M",E$7:E$36,"A2")</f>
        <v>2</v>
      </c>
      <c r="E43" s="36">
        <f>COUNTIFS($C$7:$C$36,"F",E$7:E$36,"A2")</f>
        <v>2</v>
      </c>
      <c r="F43" s="36">
        <f t="shared" ref="F43:F50" si="17">SUM(D43:E43)</f>
        <v>4</v>
      </c>
      <c r="G43" s="21">
        <f>COUNTIFS($C$7:$C$36,"M",H$7:H$36,"A2")</f>
        <v>3</v>
      </c>
      <c r="H43" s="21">
        <f>COUNTIFS($C$7:$C$36,"F",H$7:H$36,"A2")</f>
        <v>0</v>
      </c>
      <c r="I43" s="21">
        <f t="shared" ref="I43:I50" si="18">SUM(G43:H43)</f>
        <v>3</v>
      </c>
      <c r="J43" s="37">
        <f>COUNTIFS($C$7:$C$36,"M",K$7:K$36,"A2")</f>
        <v>2</v>
      </c>
      <c r="K43" s="37">
        <f>COUNTIFS($C$7:$C$36,"F",K$7:K$36,"A2")</f>
        <v>2</v>
      </c>
      <c r="L43" s="37">
        <f t="shared" ref="L43:L50" si="19">SUM(J43:K43)</f>
        <v>4</v>
      </c>
      <c r="M43" s="2">
        <f>COUNTIFS($C$7:$C$36,"M",N$7:N$36,"A2")</f>
        <v>4</v>
      </c>
      <c r="N43" s="2">
        <f>COUNTIFS($C$7:$C$36,"F",N$7:N$36,"A2")</f>
        <v>0</v>
      </c>
      <c r="O43" s="2">
        <f t="shared" ref="O43:O50" si="20">SUM(M43:N43)</f>
        <v>4</v>
      </c>
      <c r="P43" s="38">
        <f>COUNTIFS($C$7:$C$36,"M",Q$7:Q$36,"A2")</f>
        <v>3</v>
      </c>
      <c r="Q43" s="38">
        <f>COUNTIFS($C$7:$C$36,"F",Q$7:Q$36,"A2")</f>
        <v>3</v>
      </c>
      <c r="R43" s="38">
        <f t="shared" si="16"/>
        <v>6</v>
      </c>
      <c r="S43" s="34">
        <f>COUNTIFS($C$7:$C$36,"M",T$7:T$36,"A2")</f>
        <v>5</v>
      </c>
      <c r="T43" s="34">
        <f>COUNTIFS($C$7:$C$36,"F",T$7:T$36,"A2")</f>
        <v>2</v>
      </c>
      <c r="U43" s="34">
        <f t="shared" ref="U43:U50" si="21">SUM(S43:T43)</f>
        <v>7</v>
      </c>
      <c r="V43" s="35">
        <f>COUNTIFS($C$7:$C$36,"M",W$7:W$36,"A2")</f>
        <v>2</v>
      </c>
      <c r="W43" s="35">
        <f>COUNTIFS($C$7:$C$36,"F",W$7:W$36,"A2")</f>
        <v>1</v>
      </c>
      <c r="X43" s="35">
        <f t="shared" ref="X43:X50" si="22">SUM(V43:W43)</f>
        <v>3</v>
      </c>
      <c r="Y43" s="5">
        <f>COUNTIFS($C$7:$C$36,"M",Z$7:Z$36,"A2")</f>
        <v>1</v>
      </c>
      <c r="Z43" s="5">
        <f>COUNTIFS($C$7:$C$36,"F",Z$7:Z$36,"A2")</f>
        <v>1</v>
      </c>
      <c r="AA43" s="5">
        <f t="shared" ref="AA43:AA50" si="23">SUM(Y43:Z43)</f>
        <v>2</v>
      </c>
    </row>
    <row r="44" spans="1:33">
      <c r="B44" t="s">
        <v>11</v>
      </c>
      <c r="D44" s="36">
        <f>COUNTIFS($C$7:$C$36,"M",E$7:E$36,"B1")</f>
        <v>5</v>
      </c>
      <c r="E44" s="36">
        <f>COUNTIFS($C$7:$C$36,"F",E$7:E$36,"B1")</f>
        <v>0</v>
      </c>
      <c r="F44" s="36">
        <f t="shared" si="17"/>
        <v>5</v>
      </c>
      <c r="G44" s="21">
        <f>COUNTIFS($C$7:$C$36,"M",H$7:H$36,"B1")</f>
        <v>0</v>
      </c>
      <c r="H44" s="21">
        <f>COUNTIFS($C$7:$C$36,"F",H$7:H$36,"B1")</f>
        <v>0</v>
      </c>
      <c r="I44" s="21">
        <f t="shared" si="18"/>
        <v>0</v>
      </c>
      <c r="J44" s="37">
        <f>COUNTIFS($C$7:$C$36,"M",K$7:K$36,"B1")</f>
        <v>3</v>
      </c>
      <c r="K44" s="37">
        <f>COUNTIFS($C$7:$C$36,"F",K$7:K$36,"B1")</f>
        <v>0</v>
      </c>
      <c r="L44" s="37">
        <f t="shared" si="19"/>
        <v>3</v>
      </c>
      <c r="M44" s="2">
        <f>COUNTIFS($C$7:$C$36,"M",N$7:N$36,"B1")</f>
        <v>5</v>
      </c>
      <c r="N44" s="2">
        <f>COUNTIFS($C$7:$C$36,"F",N$7:N$36,"B1")</f>
        <v>3</v>
      </c>
      <c r="O44" s="2">
        <f t="shared" si="20"/>
        <v>8</v>
      </c>
      <c r="P44" s="38">
        <f>COUNTIFS($C$7:$C$36,"M",Q$7:Q$36,"B1")</f>
        <v>3</v>
      </c>
      <c r="Q44" s="38">
        <f>COUNTIFS($C$7:$C$36,"F",Q$7:Q$36,"B1")</f>
        <v>1</v>
      </c>
      <c r="R44" s="38">
        <f t="shared" si="16"/>
        <v>4</v>
      </c>
      <c r="S44" s="34">
        <f>COUNTIFS($C$7:$C$36,"M",T$7:T$36,"B1")</f>
        <v>5</v>
      </c>
      <c r="T44" s="34">
        <f>COUNTIFS($C$7:$C$36,"F",T$7:T$36,"B1")</f>
        <v>0</v>
      </c>
      <c r="U44" s="34">
        <f t="shared" si="21"/>
        <v>5</v>
      </c>
      <c r="V44" s="35">
        <f>COUNTIFS($C$7:$C$36,"M",W$7:W$36,"B1")</f>
        <v>2</v>
      </c>
      <c r="W44" s="35">
        <f>COUNTIFS($C$7:$C$36,"F",W$7:W$36,"B1")</f>
        <v>1</v>
      </c>
      <c r="X44" s="35">
        <f t="shared" si="22"/>
        <v>3</v>
      </c>
      <c r="Y44" s="5">
        <f>COUNTIFS($C$7:$C$36,"M",Z$7:Z$36,"B1")</f>
        <v>5</v>
      </c>
      <c r="Z44" s="5">
        <f>COUNTIFS($C$7:$C$36,"F",Z$7:Z$36,"B1")</f>
        <v>3</v>
      </c>
      <c r="AA44" s="5">
        <f t="shared" si="23"/>
        <v>8</v>
      </c>
    </row>
    <row r="45" spans="1:33">
      <c r="B45" t="s">
        <v>12</v>
      </c>
      <c r="D45" s="36">
        <f>COUNTIFS($C$7:$C$36,"M",E$7:E$36,"B2")</f>
        <v>2</v>
      </c>
      <c r="E45" s="36">
        <f>COUNTIFS($C$7:$C$36,"F",E$7:E$36,"B2")</f>
        <v>1</v>
      </c>
      <c r="F45" s="36">
        <f t="shared" si="17"/>
        <v>3</v>
      </c>
      <c r="G45" s="21">
        <f>COUNTIFS($C$7:$C$36,"M",H$7:H$36,"B2")</f>
        <v>1</v>
      </c>
      <c r="H45" s="21">
        <f>COUNTIFS($C$7:$C$36,"F",H$7:H$36,"B2")</f>
        <v>0</v>
      </c>
      <c r="I45" s="21">
        <f t="shared" si="18"/>
        <v>1</v>
      </c>
      <c r="J45" s="37">
        <f>COUNTIFS($C$7:$C$36,"M",K$7:K$36,"B2")</f>
        <v>3</v>
      </c>
      <c r="K45" s="37">
        <f>COUNTIFS($C$7:$C$36,"F",K$7:K$36,"B2")</f>
        <v>0</v>
      </c>
      <c r="L45" s="37">
        <f t="shared" si="19"/>
        <v>3</v>
      </c>
      <c r="M45" s="2">
        <f>COUNTIFS($C$7:$C$36,"M",N$7:N$36,"B2")</f>
        <v>4</v>
      </c>
      <c r="N45" s="2">
        <f>COUNTIFS($C$7:$C$36,"F",N$7:N$36,"B2")</f>
        <v>1</v>
      </c>
      <c r="O45" s="2">
        <f t="shared" si="20"/>
        <v>5</v>
      </c>
      <c r="P45" s="38">
        <f>COUNTIFS($C$7:$C$36,"M",Q$7:Q$36,"B2")</f>
        <v>2</v>
      </c>
      <c r="Q45" s="38">
        <f>COUNTIFS($C$7:$C$36,"F",Q$7:Q$36,"B2")</f>
        <v>1</v>
      </c>
      <c r="R45" s="38">
        <f t="shared" si="16"/>
        <v>3</v>
      </c>
      <c r="S45" s="34">
        <f>COUNTIFS($C$7:$C$36,"M",T$7:T$36,"B2")</f>
        <v>1</v>
      </c>
      <c r="T45" s="34">
        <f>COUNTIFS($C$7:$C$36,"F",T$7:T$36,"B2")</f>
        <v>1</v>
      </c>
      <c r="U45" s="34">
        <f t="shared" si="21"/>
        <v>2</v>
      </c>
      <c r="V45" s="35">
        <f>COUNTIFS($C$7:$C$36,"M",W$7:W$36,"B2")</f>
        <v>0</v>
      </c>
      <c r="W45" s="35">
        <f>COUNTIFS($C$7:$C$36,"F",W$7:W$36,"B2")</f>
        <v>0</v>
      </c>
      <c r="X45" s="35">
        <f t="shared" si="22"/>
        <v>0</v>
      </c>
      <c r="Y45" s="5">
        <f>COUNTIFS($C$7:$C$36,"M",Z$7:Z$36,"B2")</f>
        <v>5</v>
      </c>
      <c r="Z45" s="5">
        <f>COUNTIFS($C$7:$C$36,"F",Z$7:Z$36,"B2")</f>
        <v>0</v>
      </c>
      <c r="AA45" s="5">
        <f t="shared" si="23"/>
        <v>5</v>
      </c>
    </row>
    <row r="46" spans="1:33">
      <c r="B46" t="s">
        <v>14</v>
      </c>
      <c r="D46" s="36">
        <f>COUNTIFS($C$7:$C$36,"M",E$7:E$36,"C1")</f>
        <v>5</v>
      </c>
      <c r="E46" s="36">
        <f>COUNTIFS($C$7:$C$36,"F",E$7:E$36,"C1")</f>
        <v>2</v>
      </c>
      <c r="F46" s="36">
        <f t="shared" si="17"/>
        <v>7</v>
      </c>
      <c r="G46" s="21">
        <f>COUNTIFS($C$7:$C$36,"M",H$7:H$36,"C1")</f>
        <v>0</v>
      </c>
      <c r="H46" s="21">
        <f>COUNTIFS($C$7:$C$36,"F",H$7:H$36,"C1")</f>
        <v>0</v>
      </c>
      <c r="I46" s="21">
        <f t="shared" si="18"/>
        <v>0</v>
      </c>
      <c r="J46" s="37">
        <f>COUNTIFS($C$7:$C$36,"M",K$7:K$36,"C1")</f>
        <v>1</v>
      </c>
      <c r="K46" s="37">
        <f>COUNTIFS($C$7:$C$36,"F",K$7:K$36,"C1")</f>
        <v>1</v>
      </c>
      <c r="L46" s="37">
        <f t="shared" si="19"/>
        <v>2</v>
      </c>
      <c r="M46" s="2">
        <f>COUNTIFS($C$7:$C$36,"M",N$7:N$36,"C1")</f>
        <v>3</v>
      </c>
      <c r="N46" s="2">
        <f>COUNTIFS($C$7:$C$36,"F",N$7:N$36,"C1")</f>
        <v>0</v>
      </c>
      <c r="O46" s="2">
        <f t="shared" si="20"/>
        <v>3</v>
      </c>
      <c r="P46" s="38">
        <f>COUNTIFS($C$7:$C$36,"M",Q$7:Q$36,"C1")</f>
        <v>5</v>
      </c>
      <c r="Q46" s="38">
        <f>COUNTIFS($C$7:$C$36,"F",Q$7:Q$36,"C1")</f>
        <v>0</v>
      </c>
      <c r="R46" s="38">
        <f t="shared" si="16"/>
        <v>5</v>
      </c>
      <c r="S46" s="34">
        <f>COUNTIFS($C$7:$C$36,"M",T$7:T$36,"C1")</f>
        <v>1</v>
      </c>
      <c r="T46" s="34">
        <f>COUNTIFS($C$7:$C$36,"F",T$7:T$36,"C1")</f>
        <v>0</v>
      </c>
      <c r="U46" s="34">
        <f t="shared" si="21"/>
        <v>1</v>
      </c>
      <c r="V46" s="35">
        <f>COUNTIFS($C$7:$C$36,"M",W$7:W$36,"C1")</f>
        <v>1</v>
      </c>
      <c r="W46" s="35">
        <f>COUNTIFS($C$7:$C$36,"F",W$7:W$36,"C1")</f>
        <v>0</v>
      </c>
      <c r="X46" s="35">
        <f t="shared" si="22"/>
        <v>1</v>
      </c>
      <c r="Y46" s="5">
        <f>COUNTIFS($C$7:$C$36,"M",Z$7:Z$36,"C1")</f>
        <v>4</v>
      </c>
      <c r="Z46" s="5">
        <f>COUNTIFS($C$7:$C$36,"F",Z$7:Z$36,"C1")</f>
        <v>1</v>
      </c>
      <c r="AA46" s="5">
        <f t="shared" si="23"/>
        <v>5</v>
      </c>
    </row>
    <row r="47" spans="1:33">
      <c r="B47" t="s">
        <v>9</v>
      </c>
      <c r="D47" s="36">
        <f>COUNTIFS($C$7:$C$36,"M",E$7:E$36,"C2")</f>
        <v>2</v>
      </c>
      <c r="E47" s="36">
        <f>COUNTIFS($C$7:$C$36,"F",E$7:E$36,"C2")</f>
        <v>2</v>
      </c>
      <c r="F47" s="36">
        <f t="shared" si="17"/>
        <v>4</v>
      </c>
      <c r="G47" s="21">
        <f>COUNTIFS($C$7:$C$36,"M",H$7:H$36,"C2")</f>
        <v>0</v>
      </c>
      <c r="H47" s="21">
        <f>COUNTIFS($C$7:$C$36,"F",H$7:H$36,"C2")</f>
        <v>0</v>
      </c>
      <c r="I47" s="21">
        <f t="shared" si="18"/>
        <v>0</v>
      </c>
      <c r="J47" s="37">
        <f>COUNTIFS($C$7:$C$36,"M",K$7:K$36,"C2")</f>
        <v>4</v>
      </c>
      <c r="K47" s="37">
        <f>COUNTIFS($C$7:$C$36,"F",K$7:K$36,"C2")</f>
        <v>1</v>
      </c>
      <c r="L47" s="37">
        <f t="shared" si="19"/>
        <v>5</v>
      </c>
      <c r="M47" s="2">
        <f>COUNTIFS($C$7:$C$36,"M",N$7:N$36,"C2")</f>
        <v>3</v>
      </c>
      <c r="N47" s="2">
        <f>COUNTIFS($C$7:$C$36,"F",N$7:N$36,"C2")</f>
        <v>1</v>
      </c>
      <c r="O47" s="2">
        <f t="shared" si="20"/>
        <v>4</v>
      </c>
      <c r="P47" s="38">
        <f>COUNTIFS($C$7:$C$36,"M",Q$7:Q$36,"C2")</f>
        <v>2</v>
      </c>
      <c r="Q47" s="38">
        <f>COUNTIFS($C$7:$C$36,"F",Q$7:Q$36,"C2")</f>
        <v>0</v>
      </c>
      <c r="R47" s="38">
        <f t="shared" si="16"/>
        <v>2</v>
      </c>
      <c r="S47" s="34">
        <f>COUNTIFS($C$7:$C$36,"M",T$7:T$36,"C2")</f>
        <v>0</v>
      </c>
      <c r="T47" s="34">
        <f>COUNTIFS($C$7:$C$36,"F",T$7:T$36,"C2")</f>
        <v>0</v>
      </c>
      <c r="U47" s="34">
        <f t="shared" si="21"/>
        <v>0</v>
      </c>
      <c r="V47" s="35">
        <f>COUNTIFS($C$7:$C$36,"M",W$7:W$36,"C2")</f>
        <v>1</v>
      </c>
      <c r="W47" s="35">
        <f>COUNTIFS($C$7:$C$36,"F",W$7:W$36,"C2")</f>
        <v>1</v>
      </c>
      <c r="X47" s="35">
        <f t="shared" si="22"/>
        <v>2</v>
      </c>
      <c r="Y47" s="5">
        <f>COUNTIFS($C$7:$C$36,"M",Z$7:Z$36,"C2")</f>
        <v>5</v>
      </c>
      <c r="Z47" s="5">
        <f>COUNTIFS($C$7:$C$36,"F",Z$7:Z$36,"C2")</f>
        <v>1</v>
      </c>
      <c r="AA47" s="5">
        <f t="shared" si="23"/>
        <v>6</v>
      </c>
    </row>
    <row r="48" spans="1:33">
      <c r="B48" t="s">
        <v>19</v>
      </c>
      <c r="D48" s="36">
        <f>COUNTIFS($C$7:$C$36,"M",E$7:E$36,"D1")</f>
        <v>4</v>
      </c>
      <c r="E48" s="36">
        <f>COUNTIFS($C$7:$C$36,"F",E$7:E$36,"D1")</f>
        <v>0</v>
      </c>
      <c r="F48" s="36">
        <f t="shared" si="17"/>
        <v>4</v>
      </c>
      <c r="G48" s="21">
        <f>COUNTIFS($C$7:$C$36,"M",H$7:H$36,"D1")</f>
        <v>0</v>
      </c>
      <c r="H48" s="21">
        <f>COUNTIFS($C$7:$C$36,"F",H$7:H$36,"D1")</f>
        <v>0</v>
      </c>
      <c r="I48" s="21">
        <f t="shared" si="18"/>
        <v>0</v>
      </c>
      <c r="J48" s="37">
        <f>COUNTIFS($C$7:$C$36,"M",K$7:K$36,"D1")</f>
        <v>3</v>
      </c>
      <c r="K48" s="37">
        <f>COUNTIFS($C$7:$C$36,"F",K$7:K$36,"D1")</f>
        <v>1</v>
      </c>
      <c r="L48" s="37">
        <f t="shared" si="19"/>
        <v>4</v>
      </c>
      <c r="M48" s="2">
        <f>COUNTIFS($C$7:$C$36,"M",N$7:N$36,"D1")</f>
        <v>0</v>
      </c>
      <c r="N48" s="2">
        <f>COUNTIFS($C$7:$C$36,"F",N$7:N$36,"D1")</f>
        <v>0</v>
      </c>
      <c r="O48" s="2">
        <f t="shared" si="20"/>
        <v>0</v>
      </c>
      <c r="P48" s="38">
        <f>COUNTIFS($C$7:$C$36,"M",Q$7:Q$36,"D1")</f>
        <v>1</v>
      </c>
      <c r="Q48" s="38">
        <f>COUNTIFS($C$7:$C$36,"F",Q$7:Q$36,"D1")</f>
        <v>2</v>
      </c>
      <c r="R48" s="38">
        <f t="shared" si="16"/>
        <v>3</v>
      </c>
      <c r="S48" s="34">
        <f>COUNTIFS($C$7:$C$36,"M",T$7:T$36,"D1")</f>
        <v>1</v>
      </c>
      <c r="T48" s="34">
        <f>COUNTIFS($C$7:$C$36,"F",T$7:T$36,"D1")</f>
        <v>0</v>
      </c>
      <c r="U48" s="34">
        <f t="shared" si="21"/>
        <v>1</v>
      </c>
      <c r="V48" s="35">
        <f>COUNTIFS($C$7:$C$36,"M",W$7:W$36,"D1")</f>
        <v>0</v>
      </c>
      <c r="W48" s="35">
        <f>COUNTIFS($C$7:$C$36,"F",W$7:W$36,"D1")</f>
        <v>0</v>
      </c>
      <c r="X48" s="35">
        <f t="shared" si="22"/>
        <v>0</v>
      </c>
      <c r="Y48" s="5">
        <f>COUNTIFS($C$7:$C$36,"M",Z$7:Z$36,"D1")</f>
        <v>1</v>
      </c>
      <c r="Z48" s="5">
        <f>COUNTIFS($C$7:$C$36,"F",Z$7:Z$36,"D1")</f>
        <v>1</v>
      </c>
      <c r="AA48" s="5">
        <f t="shared" si="23"/>
        <v>2</v>
      </c>
    </row>
    <row r="49" spans="2:27">
      <c r="B49" t="s">
        <v>20</v>
      </c>
      <c r="D49" s="36">
        <f>COUNTIFS($C$7:$C$36,"M",E$7:E$36,"D2")</f>
        <v>2</v>
      </c>
      <c r="E49" s="36">
        <f>COUNTIFS($C$7:$C$36,"F",E$7:E$36,"D2")</f>
        <v>0</v>
      </c>
      <c r="F49" s="36">
        <f t="shared" si="17"/>
        <v>2</v>
      </c>
      <c r="G49" s="21">
        <f>COUNTIFS($C$7:$C$36,"M",H$7:H$36,"D2")</f>
        <v>0</v>
      </c>
      <c r="H49" s="21">
        <f>COUNTIFS($C$7:$C$36,"F",H$7:H$36,"D2")</f>
        <v>0</v>
      </c>
      <c r="I49" s="21">
        <f t="shared" si="18"/>
        <v>0</v>
      </c>
      <c r="J49" s="37">
        <f>COUNTIFS($C$7:$C$36,"M",K$7:K$36,"D2")</f>
        <v>1</v>
      </c>
      <c r="K49" s="37">
        <f>COUNTIFS($C$7:$C$36,"F",K$7:K$36,"D2")</f>
        <v>0</v>
      </c>
      <c r="L49" s="37">
        <f t="shared" si="19"/>
        <v>1</v>
      </c>
      <c r="M49" s="2">
        <f>COUNTIFS($C$7:$C$36,"M",N$7:N$36,"D2")</f>
        <v>1</v>
      </c>
      <c r="N49" s="2">
        <f>COUNTIFS($C$7:$C$36,"F",N$7:N$36,"D2")</f>
        <v>0</v>
      </c>
      <c r="O49" s="2">
        <f t="shared" si="20"/>
        <v>1</v>
      </c>
      <c r="P49" s="38">
        <f>COUNTIFS($C$7:$C$36,"M",Q$7:Q$36,"D2")</f>
        <v>3</v>
      </c>
      <c r="Q49" s="38">
        <f>COUNTIFS($C$7:$C$36,"F",Q$7:Q$36,"D2")</f>
        <v>0</v>
      </c>
      <c r="R49" s="38">
        <f t="shared" si="16"/>
        <v>3</v>
      </c>
      <c r="S49" s="34">
        <f>COUNTIFS($C$7:$C$36,"M",T$7:T$36,"D2")</f>
        <v>0</v>
      </c>
      <c r="T49" s="34">
        <f>COUNTIFS($C$7:$C$36,"F",T$7:T$36,"D2")</f>
        <v>0</v>
      </c>
      <c r="U49" s="34">
        <f t="shared" si="21"/>
        <v>0</v>
      </c>
      <c r="V49" s="35">
        <f>COUNTIFS($C$7:$C$36,"M",W$7:W$36,"D2")</f>
        <v>1</v>
      </c>
      <c r="W49" s="35">
        <f>COUNTIFS($C$7:$C$36,"F",W$7:W$36,"D2")</f>
        <v>0</v>
      </c>
      <c r="X49" s="35">
        <f t="shared" si="22"/>
        <v>1</v>
      </c>
      <c r="Y49" s="5">
        <f>COUNTIFS($C$7:$C$36,"M",Z$7:Z$36,"D2")</f>
        <v>0</v>
      </c>
      <c r="Z49" s="5">
        <f>COUNTIFS($C$7:$C$36,"F",Z$7:Z$36,"D2")</f>
        <v>0</v>
      </c>
      <c r="AA49" s="5">
        <f t="shared" si="23"/>
        <v>0</v>
      </c>
    </row>
    <row r="50" spans="2:27">
      <c r="B50" t="s">
        <v>87</v>
      </c>
      <c r="D50" s="36">
        <f>COUNTIFS($C$7:$C$36,"M",E$7:E$36,"E")</f>
        <v>0</v>
      </c>
      <c r="E50" s="36">
        <f>COUNTIFS($C$7:$C$36,"F",E$7:E$36,"E")</f>
        <v>0</v>
      </c>
      <c r="F50" s="36">
        <f t="shared" si="17"/>
        <v>0</v>
      </c>
      <c r="G50" s="21">
        <f>COUNTIFS($C$7:$C$36,"M",H$7:H$36,"E")</f>
        <v>0</v>
      </c>
      <c r="H50" s="21">
        <f>COUNTIFS($C$7:$C$36,"F",H$7:H$36,"E")</f>
        <v>0</v>
      </c>
      <c r="I50" s="21">
        <f t="shared" si="18"/>
        <v>0</v>
      </c>
      <c r="J50" s="37">
        <f>COUNTIFS($C$7:$C$36,"M",K$7:K$36,"E")</f>
        <v>0</v>
      </c>
      <c r="K50" s="37">
        <f>COUNTIFS($C$7:$C$36,"F",K$7:K$36,"E")</f>
        <v>0</v>
      </c>
      <c r="L50" s="37">
        <f t="shared" si="19"/>
        <v>0</v>
      </c>
      <c r="M50" s="2">
        <f>COUNTIFS($C$7:$C$36,"M",N$7:N$36,"E")</f>
        <v>0</v>
      </c>
      <c r="N50" s="2">
        <f>COUNTIFS($C$7:$C$36,"F",N$7:N$36,"E")</f>
        <v>0</v>
      </c>
      <c r="O50" s="2">
        <f t="shared" si="20"/>
        <v>0</v>
      </c>
      <c r="P50" s="38">
        <f>COUNTIFS($C$7:$C$36,"M",Q$7:Q$36,"E")</f>
        <v>1</v>
      </c>
      <c r="Q50" s="38">
        <f>COUNTIFS($C$7:$C$36,"F",Q$7:Q$36,"E")</f>
        <v>0</v>
      </c>
      <c r="R50" s="38">
        <f t="shared" si="16"/>
        <v>1</v>
      </c>
      <c r="S50" s="34">
        <f>COUNTIFS($C$7:$C$36,"M",T$7:T$36,"E")</f>
        <v>0</v>
      </c>
      <c r="T50" s="34">
        <f>COUNTIFS($C$7:$C$36,"F",T$7:T$36,"E")</f>
        <v>0</v>
      </c>
      <c r="U50" s="34">
        <f t="shared" si="21"/>
        <v>0</v>
      </c>
      <c r="V50" s="35">
        <f>COUNTIFS($C$7:$C$36,"M",W$7:W$36,"E")</f>
        <v>0</v>
      </c>
      <c r="W50" s="35">
        <f>COUNTIFS($C$7:$C$36,"F",W$7:W$36,"E")</f>
        <v>0</v>
      </c>
      <c r="X50" s="35">
        <f t="shared" si="22"/>
        <v>0</v>
      </c>
      <c r="Y50" s="5">
        <f>COUNTIFS($C$7:$C$36,"M",Z$7:Z$36,"E")</f>
        <v>0</v>
      </c>
      <c r="Z50" s="5">
        <f>COUNTIFS($C$7:$C$36,"F",Z$7:Z$36,"E")</f>
        <v>0</v>
      </c>
      <c r="AA50" s="5">
        <f t="shared" si="23"/>
        <v>0</v>
      </c>
    </row>
  </sheetData>
  <sortState ref="A7:AF36">
    <sortCondition descending="1" ref="AE7:AE36"/>
  </sortState>
  <mergeCells count="20">
    <mergeCell ref="Y37:Z37"/>
    <mergeCell ref="V4:W4"/>
    <mergeCell ref="Y4:Z4"/>
    <mergeCell ref="AE4:AE6"/>
    <mergeCell ref="A1:AC1"/>
    <mergeCell ref="D37:E37"/>
    <mergeCell ref="G37:H37"/>
    <mergeCell ref="J37:K37"/>
    <mergeCell ref="M37:N37"/>
    <mergeCell ref="P37:Q37"/>
    <mergeCell ref="D4:E4"/>
    <mergeCell ref="G4:H4"/>
    <mergeCell ref="J4:K4"/>
    <mergeCell ref="M4:N4"/>
    <mergeCell ref="P4:Q4"/>
    <mergeCell ref="S4:T4"/>
    <mergeCell ref="A2:Y2"/>
    <mergeCell ref="D3:Q3"/>
    <mergeCell ref="S37:T37"/>
    <mergeCell ref="V37:W37"/>
  </mergeCells>
  <dataValidations count="1">
    <dataValidation type="list" allowBlank="1" showInputMessage="1" showErrorMessage="1" sqref="C7:C36">
      <formula1>"B,G"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3"/>
  <sheetViews>
    <sheetView topLeftCell="J18" workbookViewId="0">
      <selection activeCell="M35" sqref="M35"/>
    </sheetView>
  </sheetViews>
  <sheetFormatPr defaultRowHeight="15"/>
  <cols>
    <col min="2" max="2" width="22.5703125" customWidth="1"/>
    <col min="3" max="3" width="6.140625" customWidth="1"/>
    <col min="24" max="24" width="7.7109375" customWidth="1"/>
  </cols>
  <sheetData>
    <row r="1" spans="1:32">
      <c r="B1" s="107" t="s">
        <v>173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3" spans="1:32">
      <c r="B3" s="108" t="s">
        <v>168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32" ht="18.75">
      <c r="D4" s="109" t="s">
        <v>189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32">
      <c r="A5" s="1"/>
      <c r="B5" s="1"/>
      <c r="C5" s="1"/>
      <c r="D5" s="118" t="s">
        <v>170</v>
      </c>
      <c r="E5" s="118"/>
      <c r="F5" s="6"/>
      <c r="G5" s="115" t="s">
        <v>171</v>
      </c>
      <c r="H5" s="115"/>
      <c r="I5" s="60"/>
      <c r="J5" s="116" t="s">
        <v>174</v>
      </c>
      <c r="K5" s="116"/>
      <c r="L5" s="61"/>
      <c r="M5" s="129" t="s">
        <v>186</v>
      </c>
      <c r="N5" s="129"/>
      <c r="O5" s="8"/>
      <c r="P5" s="130" t="s">
        <v>187</v>
      </c>
      <c r="Q5" s="130"/>
      <c r="R5" s="77"/>
      <c r="S5" s="131" t="s">
        <v>179</v>
      </c>
      <c r="T5" s="131"/>
      <c r="U5" s="78"/>
      <c r="V5" s="126" t="s">
        <v>188</v>
      </c>
      <c r="W5" s="126"/>
      <c r="X5" s="79"/>
      <c r="Y5" s="127" t="s">
        <v>184</v>
      </c>
      <c r="Z5" s="127"/>
      <c r="AA5" s="7"/>
      <c r="AB5" s="1"/>
      <c r="AC5" s="1"/>
      <c r="AD5" s="1"/>
      <c r="AE5" s="128" t="s">
        <v>169</v>
      </c>
      <c r="AF5" s="1"/>
    </row>
    <row r="6" spans="1:32">
      <c r="A6" s="1" t="s">
        <v>6</v>
      </c>
      <c r="B6" s="1" t="s">
        <v>7</v>
      </c>
      <c r="C6" s="1"/>
      <c r="D6" s="2" t="s">
        <v>38</v>
      </c>
      <c r="E6" s="2" t="s">
        <v>39</v>
      </c>
      <c r="F6" s="2"/>
      <c r="G6" s="36" t="s">
        <v>38</v>
      </c>
      <c r="H6" s="36" t="s">
        <v>39</v>
      </c>
      <c r="I6" s="36"/>
      <c r="J6" s="21" t="s">
        <v>38</v>
      </c>
      <c r="K6" s="21" t="s">
        <v>39</v>
      </c>
      <c r="L6" s="21"/>
      <c r="M6" s="4" t="s">
        <v>38</v>
      </c>
      <c r="N6" s="4" t="s">
        <v>39</v>
      </c>
      <c r="O6" s="4"/>
      <c r="P6" s="41" t="s">
        <v>38</v>
      </c>
      <c r="Q6" s="41" t="s">
        <v>39</v>
      </c>
      <c r="R6" s="41"/>
      <c r="S6" s="23" t="s">
        <v>38</v>
      </c>
      <c r="T6" s="23" t="s">
        <v>39</v>
      </c>
      <c r="U6" s="23"/>
      <c r="V6" s="42" t="s">
        <v>38</v>
      </c>
      <c r="W6" s="42" t="s">
        <v>39</v>
      </c>
      <c r="X6" s="42"/>
      <c r="Y6" s="3" t="s">
        <v>38</v>
      </c>
      <c r="Z6" s="3" t="s">
        <v>39</v>
      </c>
      <c r="AA6" s="3"/>
      <c r="AB6" s="1" t="s">
        <v>40</v>
      </c>
      <c r="AC6" s="1" t="s">
        <v>41</v>
      </c>
      <c r="AD6" s="1" t="s">
        <v>42</v>
      </c>
      <c r="AE6" s="128"/>
      <c r="AF6" s="1" t="s">
        <v>43</v>
      </c>
    </row>
    <row r="7" spans="1:32">
      <c r="A7" s="1">
        <v>6622500</v>
      </c>
      <c r="B7" s="1" t="s">
        <v>89</v>
      </c>
      <c r="C7" s="10" t="s">
        <v>163</v>
      </c>
      <c r="D7" s="2">
        <v>92</v>
      </c>
      <c r="E7" s="2" t="s">
        <v>13</v>
      </c>
      <c r="F7" s="2"/>
      <c r="G7" s="36">
        <v>98</v>
      </c>
      <c r="H7" s="36" t="s">
        <v>13</v>
      </c>
      <c r="I7" s="36"/>
      <c r="J7" s="21">
        <v>97</v>
      </c>
      <c r="K7" s="21" t="s">
        <v>13</v>
      </c>
      <c r="L7" s="21"/>
      <c r="M7" s="4">
        <v>95</v>
      </c>
      <c r="N7" s="4" t="s">
        <v>13</v>
      </c>
      <c r="O7" s="4"/>
      <c r="P7" s="41">
        <v>92</v>
      </c>
      <c r="Q7" s="41" t="s">
        <v>13</v>
      </c>
      <c r="R7" s="41"/>
      <c r="S7" s="23"/>
      <c r="T7" s="23"/>
      <c r="U7" s="23"/>
      <c r="V7" s="42"/>
      <c r="W7" s="42"/>
      <c r="X7" s="42"/>
      <c r="Y7" s="3">
        <v>97</v>
      </c>
      <c r="Z7" s="3" t="s">
        <v>13</v>
      </c>
      <c r="AA7" s="3"/>
      <c r="AB7" s="1" t="s">
        <v>13</v>
      </c>
      <c r="AC7" s="1" t="s">
        <v>10</v>
      </c>
      <c r="AD7" s="1" t="s">
        <v>10</v>
      </c>
      <c r="AE7" s="1">
        <f t="shared" ref="AE7:AE28" si="0">(LARGE(D7:Y7,1)+LARGE(D7:Y7,2)+LARGE(D7:Y7,3)+LARGE(D7:Y7,4)+LARGE(D7:Y7,5))/5</f>
        <v>95.8</v>
      </c>
      <c r="AF7" s="1" t="s">
        <v>45</v>
      </c>
    </row>
    <row r="8" spans="1:32">
      <c r="A8" s="1">
        <v>6622513</v>
      </c>
      <c r="B8" s="1" t="s">
        <v>103</v>
      </c>
      <c r="C8" s="10" t="s">
        <v>163</v>
      </c>
      <c r="D8" s="2">
        <v>86</v>
      </c>
      <c r="E8" s="2" t="s">
        <v>10</v>
      </c>
      <c r="F8" s="2"/>
      <c r="G8" s="36">
        <v>96</v>
      </c>
      <c r="H8" s="36" t="s">
        <v>13</v>
      </c>
      <c r="I8" s="36"/>
      <c r="J8" s="21">
        <v>91</v>
      </c>
      <c r="K8" s="21" t="s">
        <v>13</v>
      </c>
      <c r="L8" s="21"/>
      <c r="M8" s="4">
        <v>88</v>
      </c>
      <c r="N8" s="4" t="s">
        <v>10</v>
      </c>
      <c r="O8" s="4"/>
      <c r="P8" s="41">
        <v>83</v>
      </c>
      <c r="Q8" s="41" t="s">
        <v>10</v>
      </c>
      <c r="R8" s="41"/>
      <c r="S8" s="23"/>
      <c r="T8" s="23"/>
      <c r="U8" s="23"/>
      <c r="V8" s="42"/>
      <c r="W8" s="42"/>
      <c r="X8" s="42"/>
      <c r="Y8" s="3">
        <v>92</v>
      </c>
      <c r="Z8" s="3" t="s">
        <v>13</v>
      </c>
      <c r="AA8" s="3"/>
      <c r="AB8" s="1" t="s">
        <v>10</v>
      </c>
      <c r="AC8" s="1" t="s">
        <v>13</v>
      </c>
      <c r="AD8" s="1" t="s">
        <v>13</v>
      </c>
      <c r="AE8" s="1">
        <f t="shared" si="0"/>
        <v>90.6</v>
      </c>
      <c r="AF8" s="1" t="s">
        <v>45</v>
      </c>
    </row>
    <row r="9" spans="1:32">
      <c r="A9" s="1">
        <v>6622516</v>
      </c>
      <c r="B9" s="1" t="s">
        <v>106</v>
      </c>
      <c r="C9" s="10" t="s">
        <v>163</v>
      </c>
      <c r="D9" s="2">
        <v>75</v>
      </c>
      <c r="E9" s="2" t="s">
        <v>12</v>
      </c>
      <c r="F9" s="2"/>
      <c r="G9" s="36">
        <v>92</v>
      </c>
      <c r="H9" s="36" t="s">
        <v>13</v>
      </c>
      <c r="I9" s="36"/>
      <c r="J9" s="21">
        <v>90</v>
      </c>
      <c r="K9" s="21" t="s">
        <v>13</v>
      </c>
      <c r="L9" s="21"/>
      <c r="M9" s="4">
        <v>72</v>
      </c>
      <c r="N9" s="4" t="s">
        <v>12</v>
      </c>
      <c r="O9" s="4"/>
      <c r="P9" s="41">
        <v>77</v>
      </c>
      <c r="Q9" s="41" t="s">
        <v>10</v>
      </c>
      <c r="R9" s="41"/>
      <c r="S9" s="23"/>
      <c r="T9" s="23"/>
      <c r="U9" s="23"/>
      <c r="V9" s="42"/>
      <c r="W9" s="42"/>
      <c r="X9" s="42"/>
      <c r="Y9" s="3">
        <v>89</v>
      </c>
      <c r="Z9" s="3" t="s">
        <v>13</v>
      </c>
      <c r="AA9" s="3"/>
      <c r="AB9" s="1" t="s">
        <v>10</v>
      </c>
      <c r="AC9" s="1" t="s">
        <v>10</v>
      </c>
      <c r="AD9" s="1" t="s">
        <v>10</v>
      </c>
      <c r="AE9" s="1">
        <f t="shared" si="0"/>
        <v>84.6</v>
      </c>
      <c r="AF9" s="1" t="s">
        <v>45</v>
      </c>
    </row>
    <row r="10" spans="1:32">
      <c r="A10" s="1">
        <v>6622503</v>
      </c>
      <c r="B10" s="1" t="s">
        <v>92</v>
      </c>
      <c r="C10" s="10" t="s">
        <v>164</v>
      </c>
      <c r="D10" s="2">
        <v>75</v>
      </c>
      <c r="E10" s="2" t="s">
        <v>12</v>
      </c>
      <c r="F10" s="2"/>
      <c r="G10" s="36">
        <v>92</v>
      </c>
      <c r="H10" s="36" t="s">
        <v>13</v>
      </c>
      <c r="I10" s="36"/>
      <c r="J10" s="21">
        <v>74</v>
      </c>
      <c r="K10" s="21" t="s">
        <v>11</v>
      </c>
      <c r="L10" s="21"/>
      <c r="M10" s="4">
        <v>72</v>
      </c>
      <c r="N10" s="4" t="s">
        <v>12</v>
      </c>
      <c r="O10" s="4"/>
      <c r="P10" s="41">
        <v>83</v>
      </c>
      <c r="Q10" s="41" t="s">
        <v>10</v>
      </c>
      <c r="R10" s="41"/>
      <c r="S10" s="23"/>
      <c r="T10" s="23"/>
      <c r="U10" s="23"/>
      <c r="V10" s="42"/>
      <c r="W10" s="42"/>
      <c r="X10" s="42"/>
      <c r="Y10" s="3">
        <v>92</v>
      </c>
      <c r="Z10" s="3" t="s">
        <v>13</v>
      </c>
      <c r="AA10" s="3"/>
      <c r="AB10" s="1" t="s">
        <v>10</v>
      </c>
      <c r="AC10" s="1" t="s">
        <v>10</v>
      </c>
      <c r="AD10" s="1" t="s">
        <v>10</v>
      </c>
      <c r="AE10" s="1">
        <f t="shared" si="0"/>
        <v>83.2</v>
      </c>
      <c r="AF10" s="1" t="s">
        <v>45</v>
      </c>
    </row>
    <row r="11" spans="1:32">
      <c r="A11" s="1">
        <v>6622507</v>
      </c>
      <c r="B11" s="1" t="s">
        <v>97</v>
      </c>
      <c r="C11" s="10" t="s">
        <v>163</v>
      </c>
      <c r="D11" s="2">
        <v>81</v>
      </c>
      <c r="E11" s="2" t="s">
        <v>11</v>
      </c>
      <c r="F11" s="2"/>
      <c r="G11" s="36">
        <v>86</v>
      </c>
      <c r="H11" s="36" t="s">
        <v>10</v>
      </c>
      <c r="I11" s="36"/>
      <c r="J11" s="21">
        <v>82</v>
      </c>
      <c r="K11" s="21" t="s">
        <v>10</v>
      </c>
      <c r="L11" s="21"/>
      <c r="M11" s="4">
        <v>69</v>
      </c>
      <c r="N11" s="4" t="s">
        <v>12</v>
      </c>
      <c r="O11" s="4"/>
      <c r="P11" s="41">
        <v>74</v>
      </c>
      <c r="Q11" s="41" t="s">
        <v>11</v>
      </c>
      <c r="R11" s="41"/>
      <c r="S11" s="23"/>
      <c r="T11" s="23"/>
      <c r="U11" s="23"/>
      <c r="V11" s="42"/>
      <c r="W11" s="42"/>
      <c r="X11" s="42"/>
      <c r="Y11" s="3">
        <v>76</v>
      </c>
      <c r="Z11" s="3" t="s">
        <v>11</v>
      </c>
      <c r="AA11" s="3"/>
      <c r="AB11" s="1" t="s">
        <v>13</v>
      </c>
      <c r="AC11" s="1" t="s">
        <v>13</v>
      </c>
      <c r="AD11" s="1" t="s">
        <v>13</v>
      </c>
      <c r="AE11" s="1">
        <f t="shared" si="0"/>
        <v>79.8</v>
      </c>
      <c r="AF11" s="1" t="s">
        <v>45</v>
      </c>
    </row>
    <row r="12" spans="1:32">
      <c r="A12" s="1">
        <v>6622508</v>
      </c>
      <c r="B12" s="1" t="s">
        <v>98</v>
      </c>
      <c r="C12" s="10" t="s">
        <v>164</v>
      </c>
      <c r="D12" s="2">
        <v>66</v>
      </c>
      <c r="E12" s="2" t="s">
        <v>14</v>
      </c>
      <c r="F12" s="2"/>
      <c r="G12" s="36"/>
      <c r="H12" s="36"/>
      <c r="I12" s="36"/>
      <c r="J12" s="21">
        <v>84</v>
      </c>
      <c r="K12" s="21" t="s">
        <v>10</v>
      </c>
      <c r="L12" s="21"/>
      <c r="M12" s="4">
        <v>52</v>
      </c>
      <c r="N12" s="4" t="s">
        <v>19</v>
      </c>
      <c r="O12" s="4"/>
      <c r="P12" s="41">
        <v>72</v>
      </c>
      <c r="Q12" s="41" t="s">
        <v>11</v>
      </c>
      <c r="R12" s="41"/>
      <c r="S12" s="23"/>
      <c r="T12" s="23"/>
      <c r="U12" s="23"/>
      <c r="V12" s="42">
        <v>88</v>
      </c>
      <c r="W12" s="42" t="s">
        <v>11</v>
      </c>
      <c r="X12" s="42"/>
      <c r="Y12" s="3">
        <v>78</v>
      </c>
      <c r="Z12" s="3" t="s">
        <v>11</v>
      </c>
      <c r="AA12" s="3"/>
      <c r="AB12" s="1" t="s">
        <v>13</v>
      </c>
      <c r="AC12" s="1" t="s">
        <v>13</v>
      </c>
      <c r="AD12" s="1" t="s">
        <v>13</v>
      </c>
      <c r="AE12" s="1">
        <f t="shared" si="0"/>
        <v>77.599999999999994</v>
      </c>
      <c r="AF12" s="1" t="s">
        <v>45</v>
      </c>
    </row>
    <row r="13" spans="1:32">
      <c r="A13" s="1">
        <v>6622501</v>
      </c>
      <c r="B13" s="1" t="s">
        <v>90</v>
      </c>
      <c r="C13" s="10" t="s">
        <v>164</v>
      </c>
      <c r="D13" s="2">
        <v>70</v>
      </c>
      <c r="E13" s="2" t="s">
        <v>14</v>
      </c>
      <c r="F13" s="2"/>
      <c r="G13" s="36"/>
      <c r="H13" s="36"/>
      <c r="I13" s="36"/>
      <c r="J13" s="21">
        <v>84</v>
      </c>
      <c r="K13" s="21" t="s">
        <v>10</v>
      </c>
      <c r="L13" s="21"/>
      <c r="M13" s="4">
        <v>67</v>
      </c>
      <c r="N13" s="4" t="s">
        <v>14</v>
      </c>
      <c r="O13" s="4"/>
      <c r="P13" s="41">
        <v>63</v>
      </c>
      <c r="Q13" s="41" t="s">
        <v>12</v>
      </c>
      <c r="R13" s="41"/>
      <c r="S13" s="23"/>
      <c r="T13" s="23"/>
      <c r="U13" s="23"/>
      <c r="V13" s="42">
        <v>88</v>
      </c>
      <c r="W13" s="42" t="s">
        <v>11</v>
      </c>
      <c r="X13" s="42"/>
      <c r="Y13" s="3">
        <v>74</v>
      </c>
      <c r="Z13" s="3" t="s">
        <v>12</v>
      </c>
      <c r="AA13" s="3"/>
      <c r="AB13" s="1" t="s">
        <v>13</v>
      </c>
      <c r="AC13" s="1" t="s">
        <v>10</v>
      </c>
      <c r="AD13" s="1" t="s">
        <v>10</v>
      </c>
      <c r="AE13" s="1">
        <f t="shared" si="0"/>
        <v>76.599999999999994</v>
      </c>
      <c r="AF13" s="1" t="s">
        <v>45</v>
      </c>
    </row>
    <row r="14" spans="1:32">
      <c r="A14" s="1">
        <v>6622514</v>
      </c>
      <c r="B14" s="1" t="s">
        <v>104</v>
      </c>
      <c r="C14" s="10" t="s">
        <v>164</v>
      </c>
      <c r="D14" s="2">
        <v>53</v>
      </c>
      <c r="E14" s="2" t="s">
        <v>19</v>
      </c>
      <c r="F14" s="2"/>
      <c r="G14" s="36"/>
      <c r="H14" s="36"/>
      <c r="I14" s="36"/>
      <c r="J14" s="21">
        <v>76</v>
      </c>
      <c r="K14" s="21" t="s">
        <v>11</v>
      </c>
      <c r="L14" s="21"/>
      <c r="M14" s="4">
        <v>67</v>
      </c>
      <c r="N14" s="4" t="s">
        <v>14</v>
      </c>
      <c r="O14" s="4"/>
      <c r="P14" s="41">
        <v>62</v>
      </c>
      <c r="Q14" s="41" t="s">
        <v>12</v>
      </c>
      <c r="R14" s="41"/>
      <c r="S14" s="23"/>
      <c r="T14" s="23"/>
      <c r="U14" s="23"/>
      <c r="V14" s="42">
        <v>90</v>
      </c>
      <c r="W14" s="42" t="s">
        <v>10</v>
      </c>
      <c r="X14" s="42"/>
      <c r="Y14" s="3">
        <v>82</v>
      </c>
      <c r="Z14" s="3" t="s">
        <v>10</v>
      </c>
      <c r="AA14" s="3"/>
      <c r="AB14" s="1" t="s">
        <v>13</v>
      </c>
      <c r="AC14" s="1" t="s">
        <v>10</v>
      </c>
      <c r="AD14" s="1" t="s">
        <v>10</v>
      </c>
      <c r="AE14" s="1">
        <f t="shared" si="0"/>
        <v>75.400000000000006</v>
      </c>
      <c r="AF14" s="1" t="s">
        <v>45</v>
      </c>
    </row>
    <row r="15" spans="1:32">
      <c r="A15" s="1">
        <v>6622510</v>
      </c>
      <c r="B15" s="1" t="s">
        <v>100</v>
      </c>
      <c r="C15" s="10" t="s">
        <v>163</v>
      </c>
      <c r="D15" s="2">
        <v>68</v>
      </c>
      <c r="E15" s="2" t="s">
        <v>14</v>
      </c>
      <c r="F15" s="2"/>
      <c r="G15" s="36"/>
      <c r="H15" s="36"/>
      <c r="I15" s="36"/>
      <c r="J15" s="21">
        <v>92</v>
      </c>
      <c r="K15" s="21" t="s">
        <v>13</v>
      </c>
      <c r="L15" s="21"/>
      <c r="M15" s="4">
        <v>62</v>
      </c>
      <c r="N15" s="4" t="s">
        <v>14</v>
      </c>
      <c r="O15" s="4"/>
      <c r="P15" s="41">
        <v>69</v>
      </c>
      <c r="Q15" s="41" t="s">
        <v>11</v>
      </c>
      <c r="R15" s="41"/>
      <c r="S15" s="23">
        <v>56</v>
      </c>
      <c r="T15" s="23" t="s">
        <v>14</v>
      </c>
      <c r="U15" s="23"/>
      <c r="V15" s="42"/>
      <c r="W15" s="42"/>
      <c r="X15" s="42"/>
      <c r="Y15" s="3">
        <v>68</v>
      </c>
      <c r="Z15" s="3" t="s">
        <v>14</v>
      </c>
      <c r="AA15" s="3"/>
      <c r="AB15" s="1" t="s">
        <v>13</v>
      </c>
      <c r="AC15" s="1" t="s">
        <v>13</v>
      </c>
      <c r="AD15" s="1" t="s">
        <v>13</v>
      </c>
      <c r="AE15" s="1">
        <f t="shared" si="0"/>
        <v>71.8</v>
      </c>
      <c r="AF15" s="1" t="s">
        <v>45</v>
      </c>
    </row>
    <row r="16" spans="1:32">
      <c r="A16" s="1">
        <v>6622502</v>
      </c>
      <c r="B16" s="1" t="s">
        <v>91</v>
      </c>
      <c r="C16" s="10" t="s">
        <v>163</v>
      </c>
      <c r="D16" s="2">
        <v>47</v>
      </c>
      <c r="E16" s="2" t="s">
        <v>19</v>
      </c>
      <c r="F16" s="2"/>
      <c r="G16" s="36">
        <v>76</v>
      </c>
      <c r="H16" s="36" t="s">
        <v>12</v>
      </c>
      <c r="I16" s="36"/>
      <c r="J16" s="21">
        <v>83</v>
      </c>
      <c r="K16" s="21" t="s">
        <v>10</v>
      </c>
      <c r="L16" s="21"/>
      <c r="M16" s="4">
        <v>60</v>
      </c>
      <c r="N16" s="4" t="s">
        <v>9</v>
      </c>
      <c r="O16" s="4"/>
      <c r="P16" s="41">
        <v>63</v>
      </c>
      <c r="Q16" s="41" t="s">
        <v>12</v>
      </c>
      <c r="R16" s="41"/>
      <c r="S16" s="23"/>
      <c r="T16" s="23"/>
      <c r="U16" s="23"/>
      <c r="V16" s="42"/>
      <c r="W16" s="42"/>
      <c r="X16" s="42"/>
      <c r="Y16" s="3">
        <v>76</v>
      </c>
      <c r="Z16" s="3" t="s">
        <v>11</v>
      </c>
      <c r="AA16" s="3"/>
      <c r="AB16" s="1" t="s">
        <v>10</v>
      </c>
      <c r="AC16" s="1" t="s">
        <v>10</v>
      </c>
      <c r="AD16" s="1" t="s">
        <v>10</v>
      </c>
      <c r="AE16" s="1">
        <f t="shared" si="0"/>
        <v>71.599999999999994</v>
      </c>
      <c r="AF16" s="1" t="s">
        <v>45</v>
      </c>
    </row>
    <row r="17" spans="1:32">
      <c r="A17" s="1">
        <v>6622518</v>
      </c>
      <c r="B17" s="1" t="s">
        <v>108</v>
      </c>
      <c r="C17" s="10" t="s">
        <v>163</v>
      </c>
      <c r="D17" s="2">
        <v>75</v>
      </c>
      <c r="E17" s="2" t="s">
        <v>12</v>
      </c>
      <c r="F17" s="2"/>
      <c r="G17" s="36">
        <v>96</v>
      </c>
      <c r="H17" s="36" t="s">
        <v>13</v>
      </c>
      <c r="I17" s="36"/>
      <c r="J17" s="21">
        <v>57</v>
      </c>
      <c r="K17" s="21" t="s">
        <v>14</v>
      </c>
      <c r="L17" s="21"/>
      <c r="M17" s="4">
        <v>55</v>
      </c>
      <c r="N17" s="4" t="s">
        <v>9</v>
      </c>
      <c r="O17" s="4"/>
      <c r="P17" s="41">
        <v>65</v>
      </c>
      <c r="Q17" s="41" t="s">
        <v>12</v>
      </c>
      <c r="R17" s="41"/>
      <c r="S17" s="23"/>
      <c r="T17" s="23"/>
      <c r="U17" s="23"/>
      <c r="V17" s="42"/>
      <c r="W17" s="42"/>
      <c r="X17" s="42"/>
      <c r="Y17" s="3"/>
      <c r="Z17" s="3"/>
      <c r="AA17" s="3"/>
      <c r="AB17" s="1" t="s">
        <v>13</v>
      </c>
      <c r="AC17" s="1" t="s">
        <v>13</v>
      </c>
      <c r="AD17" s="1" t="s">
        <v>13</v>
      </c>
      <c r="AE17" s="1">
        <f t="shared" si="0"/>
        <v>69.599999999999994</v>
      </c>
      <c r="AF17" s="1" t="s">
        <v>45</v>
      </c>
    </row>
    <row r="18" spans="1:32">
      <c r="A18" s="1">
        <v>6622499</v>
      </c>
      <c r="B18" s="1" t="s">
        <v>88</v>
      </c>
      <c r="C18" s="10" t="s">
        <v>163</v>
      </c>
      <c r="D18" s="2">
        <v>57</v>
      </c>
      <c r="E18" s="2" t="s">
        <v>9</v>
      </c>
      <c r="F18" s="2"/>
      <c r="G18" s="36">
        <v>87</v>
      </c>
      <c r="H18" s="36" t="s">
        <v>10</v>
      </c>
      <c r="I18" s="36"/>
      <c r="J18" s="21">
        <v>66</v>
      </c>
      <c r="K18" s="21" t="s">
        <v>12</v>
      </c>
      <c r="L18" s="21"/>
      <c r="M18" s="4">
        <v>45</v>
      </c>
      <c r="N18" s="4" t="s">
        <v>20</v>
      </c>
      <c r="O18" s="4"/>
      <c r="P18" s="41">
        <v>62</v>
      </c>
      <c r="Q18" s="41" t="s">
        <v>12</v>
      </c>
      <c r="R18" s="41"/>
      <c r="S18" s="23"/>
      <c r="T18" s="23"/>
      <c r="U18" s="23"/>
      <c r="V18" s="42"/>
      <c r="W18" s="42"/>
      <c r="X18" s="42"/>
      <c r="Y18" s="3">
        <v>68</v>
      </c>
      <c r="Z18" s="3" t="s">
        <v>14</v>
      </c>
      <c r="AA18" s="3"/>
      <c r="AB18" s="1" t="s">
        <v>10</v>
      </c>
      <c r="AC18" s="1" t="s">
        <v>10</v>
      </c>
      <c r="AD18" s="1" t="s">
        <v>10</v>
      </c>
      <c r="AE18" s="1">
        <f t="shared" si="0"/>
        <v>68</v>
      </c>
      <c r="AF18" s="1" t="s">
        <v>45</v>
      </c>
    </row>
    <row r="19" spans="1:32">
      <c r="A19" s="1">
        <v>6622512</v>
      </c>
      <c r="B19" s="1" t="s">
        <v>102</v>
      </c>
      <c r="C19" s="10" t="s">
        <v>164</v>
      </c>
      <c r="D19" s="2">
        <v>55</v>
      </c>
      <c r="E19" s="2" t="s">
        <v>9</v>
      </c>
      <c r="F19" s="2"/>
      <c r="G19" s="36"/>
      <c r="H19" s="36"/>
      <c r="I19" s="36"/>
      <c r="J19" s="21">
        <v>35</v>
      </c>
      <c r="K19" s="21" t="s">
        <v>20</v>
      </c>
      <c r="L19" s="21"/>
      <c r="M19" s="4">
        <v>47</v>
      </c>
      <c r="N19" s="4" t="s">
        <v>20</v>
      </c>
      <c r="O19" s="4"/>
      <c r="P19" s="41">
        <v>72</v>
      </c>
      <c r="Q19" s="41" t="s">
        <v>11</v>
      </c>
      <c r="R19" s="41"/>
      <c r="S19" s="23"/>
      <c r="T19" s="23"/>
      <c r="U19" s="23"/>
      <c r="V19" s="42">
        <v>87</v>
      </c>
      <c r="W19" s="42" t="s">
        <v>11</v>
      </c>
      <c r="X19" s="42"/>
      <c r="Y19" s="3">
        <v>78</v>
      </c>
      <c r="Z19" s="3" t="s">
        <v>11</v>
      </c>
      <c r="AA19" s="3"/>
      <c r="AB19" s="1" t="s">
        <v>10</v>
      </c>
      <c r="AC19" s="1" t="s">
        <v>10</v>
      </c>
      <c r="AD19" s="1" t="s">
        <v>10</v>
      </c>
      <c r="AE19" s="1">
        <f t="shared" si="0"/>
        <v>67.8</v>
      </c>
      <c r="AF19" s="1" t="s">
        <v>45</v>
      </c>
    </row>
    <row r="20" spans="1:32">
      <c r="A20" s="1">
        <v>6622515</v>
      </c>
      <c r="B20" s="1" t="s">
        <v>105</v>
      </c>
      <c r="C20" s="10" t="s">
        <v>164</v>
      </c>
      <c r="D20" s="2">
        <v>70</v>
      </c>
      <c r="E20" s="2" t="s">
        <v>14</v>
      </c>
      <c r="F20" s="2"/>
      <c r="G20" s="36"/>
      <c r="H20" s="36"/>
      <c r="I20" s="36"/>
      <c r="J20" s="21">
        <v>41</v>
      </c>
      <c r="K20" s="21" t="s">
        <v>19</v>
      </c>
      <c r="L20" s="21"/>
      <c r="M20" s="4">
        <v>60</v>
      </c>
      <c r="N20" s="4" t="s">
        <v>9</v>
      </c>
      <c r="O20" s="4"/>
      <c r="P20" s="41">
        <v>67</v>
      </c>
      <c r="Q20" s="41" t="s">
        <v>11</v>
      </c>
      <c r="R20" s="41"/>
      <c r="S20" s="23"/>
      <c r="T20" s="23"/>
      <c r="U20" s="23"/>
      <c r="V20" s="42">
        <v>83</v>
      </c>
      <c r="W20" s="42" t="s">
        <v>12</v>
      </c>
      <c r="X20" s="42"/>
      <c r="Y20" s="3">
        <v>56</v>
      </c>
      <c r="Z20" s="3" t="s">
        <v>19</v>
      </c>
      <c r="AA20" s="3"/>
      <c r="AB20" s="1" t="s">
        <v>13</v>
      </c>
      <c r="AC20" s="1" t="s">
        <v>13</v>
      </c>
      <c r="AD20" s="1" t="s">
        <v>13</v>
      </c>
      <c r="AE20" s="1">
        <f t="shared" si="0"/>
        <v>67.2</v>
      </c>
      <c r="AF20" s="1" t="s">
        <v>45</v>
      </c>
    </row>
    <row r="21" spans="1:32">
      <c r="A21" s="1">
        <v>6622504</v>
      </c>
      <c r="B21" s="1" t="s">
        <v>93</v>
      </c>
      <c r="C21" s="10" t="s">
        <v>164</v>
      </c>
      <c r="D21" s="2">
        <v>75</v>
      </c>
      <c r="E21" s="2" t="s">
        <v>12</v>
      </c>
      <c r="F21" s="2"/>
      <c r="G21" s="36"/>
      <c r="H21" s="36"/>
      <c r="I21" s="36"/>
      <c r="J21" s="21">
        <v>67</v>
      </c>
      <c r="K21" s="21" t="s">
        <v>12</v>
      </c>
      <c r="L21" s="21"/>
      <c r="M21" s="4">
        <v>44</v>
      </c>
      <c r="N21" s="4" t="s">
        <v>20</v>
      </c>
      <c r="O21" s="4"/>
      <c r="P21" s="41">
        <v>57</v>
      </c>
      <c r="Q21" s="41" t="s">
        <v>14</v>
      </c>
      <c r="R21" s="41"/>
      <c r="S21" s="23"/>
      <c r="T21" s="23"/>
      <c r="U21" s="23"/>
      <c r="V21" s="42">
        <v>83</v>
      </c>
      <c r="W21" s="42" t="s">
        <v>12</v>
      </c>
      <c r="X21" s="42"/>
      <c r="Y21" s="3">
        <v>50</v>
      </c>
      <c r="Z21" s="3" t="s">
        <v>20</v>
      </c>
      <c r="AA21" s="3"/>
      <c r="AB21" s="1" t="s">
        <v>13</v>
      </c>
      <c r="AC21" s="1" t="s">
        <v>10</v>
      </c>
      <c r="AD21" s="1" t="s">
        <v>10</v>
      </c>
      <c r="AE21" s="1">
        <f t="shared" si="0"/>
        <v>66.400000000000006</v>
      </c>
      <c r="AF21" s="1" t="s">
        <v>45</v>
      </c>
    </row>
    <row r="22" spans="1:32">
      <c r="A22" s="1">
        <v>6622511</v>
      </c>
      <c r="B22" s="1" t="s">
        <v>101</v>
      </c>
      <c r="C22" s="10" t="s">
        <v>163</v>
      </c>
      <c r="D22" s="2">
        <v>45</v>
      </c>
      <c r="E22" s="2" t="s">
        <v>19</v>
      </c>
      <c r="F22" s="2"/>
      <c r="G22" s="36">
        <v>76</v>
      </c>
      <c r="H22" s="36" t="s">
        <v>12</v>
      </c>
      <c r="I22" s="36"/>
      <c r="J22" s="21">
        <v>59</v>
      </c>
      <c r="K22" s="21" t="s">
        <v>12</v>
      </c>
      <c r="L22" s="21"/>
      <c r="M22" s="4">
        <v>44</v>
      </c>
      <c r="N22" s="4" t="s">
        <v>20</v>
      </c>
      <c r="O22" s="4"/>
      <c r="P22" s="41">
        <v>58</v>
      </c>
      <c r="Q22" s="41" t="s">
        <v>14</v>
      </c>
      <c r="R22" s="41"/>
      <c r="S22" s="23"/>
      <c r="T22" s="23"/>
      <c r="U22" s="23"/>
      <c r="V22" s="42"/>
      <c r="W22" s="42"/>
      <c r="X22" s="42"/>
      <c r="Y22" s="3">
        <v>77</v>
      </c>
      <c r="Z22" s="3" t="s">
        <v>11</v>
      </c>
      <c r="AA22" s="3"/>
      <c r="AB22" s="1" t="s">
        <v>10</v>
      </c>
      <c r="AC22" s="1" t="s">
        <v>13</v>
      </c>
      <c r="AD22" s="1" t="s">
        <v>13</v>
      </c>
      <c r="AE22" s="1">
        <f t="shared" si="0"/>
        <v>63</v>
      </c>
      <c r="AF22" s="1" t="s">
        <v>45</v>
      </c>
    </row>
    <row r="23" spans="1:32">
      <c r="A23" s="1">
        <v>6622497</v>
      </c>
      <c r="B23" s="1" t="s">
        <v>84</v>
      </c>
      <c r="C23" s="10" t="s">
        <v>164</v>
      </c>
      <c r="D23" s="2">
        <v>46</v>
      </c>
      <c r="E23" s="2" t="s">
        <v>19</v>
      </c>
      <c r="F23" s="2"/>
      <c r="G23" s="36"/>
      <c r="H23" s="36"/>
      <c r="I23" s="36"/>
      <c r="J23" s="21">
        <v>63</v>
      </c>
      <c r="K23" s="21" t="s">
        <v>12</v>
      </c>
      <c r="L23" s="21"/>
      <c r="M23" s="4">
        <v>52</v>
      </c>
      <c r="N23" s="4" t="s">
        <v>19</v>
      </c>
      <c r="O23" s="4"/>
      <c r="P23" s="41">
        <v>52</v>
      </c>
      <c r="Q23" s="41" t="s">
        <v>9</v>
      </c>
      <c r="R23" s="41"/>
      <c r="S23" s="23"/>
      <c r="T23" s="23"/>
      <c r="U23" s="23"/>
      <c r="V23" s="42">
        <v>86</v>
      </c>
      <c r="W23" s="42" t="s">
        <v>11</v>
      </c>
      <c r="X23" s="42"/>
      <c r="Y23" s="3">
        <v>55</v>
      </c>
      <c r="Z23" s="3" t="s">
        <v>19</v>
      </c>
      <c r="AA23" s="3"/>
      <c r="AB23" s="1" t="s">
        <v>10</v>
      </c>
      <c r="AC23" s="1" t="s">
        <v>10</v>
      </c>
      <c r="AD23" s="1" t="s">
        <v>10</v>
      </c>
      <c r="AE23" s="1">
        <f t="shared" si="0"/>
        <v>61.6</v>
      </c>
      <c r="AF23" s="1" t="s">
        <v>45</v>
      </c>
    </row>
    <row r="24" spans="1:32">
      <c r="A24" s="1">
        <v>6622505</v>
      </c>
      <c r="B24" s="1" t="s">
        <v>94</v>
      </c>
      <c r="C24" s="10" t="s">
        <v>163</v>
      </c>
      <c r="D24" s="2">
        <v>44</v>
      </c>
      <c r="E24" s="2" t="s">
        <v>19</v>
      </c>
      <c r="F24" s="2"/>
      <c r="G24" s="36">
        <v>70</v>
      </c>
      <c r="H24" s="36" t="s">
        <v>14</v>
      </c>
      <c r="I24" s="36"/>
      <c r="J24" s="21">
        <v>59</v>
      </c>
      <c r="K24" s="21" t="s">
        <v>12</v>
      </c>
      <c r="L24" s="21"/>
      <c r="M24" s="4">
        <v>45</v>
      </c>
      <c r="N24" s="4" t="s">
        <v>20</v>
      </c>
      <c r="O24" s="4"/>
      <c r="P24" s="41">
        <v>59</v>
      </c>
      <c r="Q24" s="41" t="s">
        <v>14</v>
      </c>
      <c r="R24" s="41"/>
      <c r="S24" s="23"/>
      <c r="T24" s="23"/>
      <c r="U24" s="23"/>
      <c r="V24" s="42"/>
      <c r="W24" s="42"/>
      <c r="X24" s="42"/>
      <c r="Y24" s="3">
        <v>63</v>
      </c>
      <c r="Z24" s="3" t="s">
        <v>9</v>
      </c>
      <c r="AA24" s="3"/>
      <c r="AB24" s="1" t="s">
        <v>10</v>
      </c>
      <c r="AC24" s="1" t="s">
        <v>10</v>
      </c>
      <c r="AD24" s="1" t="s">
        <v>10</v>
      </c>
      <c r="AE24" s="1">
        <f t="shared" si="0"/>
        <v>59.2</v>
      </c>
      <c r="AF24" s="1" t="s">
        <v>45</v>
      </c>
    </row>
    <row r="25" spans="1:32">
      <c r="A25" s="1">
        <v>6622509</v>
      </c>
      <c r="B25" s="1" t="s">
        <v>99</v>
      </c>
      <c r="C25" s="10" t="s">
        <v>163</v>
      </c>
      <c r="D25" s="2">
        <v>47</v>
      </c>
      <c r="E25" s="2" t="s">
        <v>19</v>
      </c>
      <c r="F25" s="2"/>
      <c r="G25" s="36">
        <v>80</v>
      </c>
      <c r="H25" s="36" t="s">
        <v>11</v>
      </c>
      <c r="I25" s="36"/>
      <c r="J25" s="21">
        <v>35</v>
      </c>
      <c r="K25" s="21" t="s">
        <v>20</v>
      </c>
      <c r="L25" s="21"/>
      <c r="M25" s="4">
        <v>43</v>
      </c>
      <c r="N25" s="4" t="s">
        <v>20</v>
      </c>
      <c r="O25" s="4"/>
      <c r="P25" s="41">
        <v>54</v>
      </c>
      <c r="Q25" s="41" t="s">
        <v>9</v>
      </c>
      <c r="R25" s="41"/>
      <c r="S25" s="23"/>
      <c r="T25" s="23"/>
      <c r="U25" s="23"/>
      <c r="V25" s="42"/>
      <c r="W25" s="42"/>
      <c r="X25" s="42"/>
      <c r="Y25" s="3">
        <v>69</v>
      </c>
      <c r="Z25" s="3" t="s">
        <v>14</v>
      </c>
      <c r="AA25" s="3"/>
      <c r="AB25" s="1" t="s">
        <v>13</v>
      </c>
      <c r="AC25" s="1" t="s">
        <v>13</v>
      </c>
      <c r="AD25" s="1" t="s">
        <v>13</v>
      </c>
      <c r="AE25" s="1">
        <f t="shared" si="0"/>
        <v>58.6</v>
      </c>
      <c r="AF25" s="1" t="s">
        <v>45</v>
      </c>
    </row>
    <row r="26" spans="1:32">
      <c r="A26" s="1">
        <v>6622506</v>
      </c>
      <c r="B26" s="1" t="s">
        <v>95</v>
      </c>
      <c r="C26" s="10" t="s">
        <v>163</v>
      </c>
      <c r="D26" s="2">
        <v>47</v>
      </c>
      <c r="E26" s="2" t="s">
        <v>19</v>
      </c>
      <c r="F26" s="2"/>
      <c r="G26" s="36">
        <v>55</v>
      </c>
      <c r="H26" s="36" t="s">
        <v>19</v>
      </c>
      <c r="I26" s="36"/>
      <c r="J26" s="21" t="s">
        <v>96</v>
      </c>
      <c r="K26" s="21" t="s">
        <v>87</v>
      </c>
      <c r="L26" s="21"/>
      <c r="M26" s="4">
        <v>45</v>
      </c>
      <c r="N26" s="4" t="s">
        <v>20</v>
      </c>
      <c r="O26" s="4"/>
      <c r="P26" s="41">
        <v>57</v>
      </c>
      <c r="Q26" s="41" t="s">
        <v>14</v>
      </c>
      <c r="R26" s="41"/>
      <c r="S26" s="23"/>
      <c r="T26" s="23"/>
      <c r="U26" s="23"/>
      <c r="V26" s="42"/>
      <c r="W26" s="42"/>
      <c r="X26" s="42"/>
      <c r="Y26" s="3">
        <v>64</v>
      </c>
      <c r="Z26" s="3" t="s">
        <v>9</v>
      </c>
      <c r="AA26" s="3"/>
      <c r="AB26" s="1" t="s">
        <v>10</v>
      </c>
      <c r="AC26" s="1" t="s">
        <v>13</v>
      </c>
      <c r="AD26" s="1" t="s">
        <v>13</v>
      </c>
      <c r="AE26" s="1">
        <f t="shared" si="0"/>
        <v>53.6</v>
      </c>
      <c r="AF26" s="1" t="s">
        <v>45</v>
      </c>
    </row>
    <row r="27" spans="1:32">
      <c r="A27" s="1">
        <v>6622498</v>
      </c>
      <c r="B27" s="1" t="s">
        <v>85</v>
      </c>
      <c r="C27" s="10" t="s">
        <v>164</v>
      </c>
      <c r="D27" s="2">
        <v>39</v>
      </c>
      <c r="E27" s="2" t="s">
        <v>20</v>
      </c>
      <c r="F27" s="2"/>
      <c r="G27" s="36"/>
      <c r="H27" s="36"/>
      <c r="I27" s="36"/>
      <c r="J27" s="21" t="s">
        <v>86</v>
      </c>
      <c r="K27" s="21" t="s">
        <v>87</v>
      </c>
      <c r="L27" s="21"/>
      <c r="M27" s="4">
        <v>43</v>
      </c>
      <c r="N27" s="4" t="s">
        <v>20</v>
      </c>
      <c r="O27" s="4"/>
      <c r="P27" s="41">
        <v>42</v>
      </c>
      <c r="Q27" s="41" t="s">
        <v>20</v>
      </c>
      <c r="R27" s="41"/>
      <c r="S27" s="23"/>
      <c r="T27" s="23"/>
      <c r="U27" s="23"/>
      <c r="V27" s="42">
        <v>82</v>
      </c>
      <c r="W27" s="42" t="s">
        <v>12</v>
      </c>
      <c r="X27" s="42"/>
      <c r="Y27" s="3">
        <v>56</v>
      </c>
      <c r="Z27" s="3" t="s">
        <v>19</v>
      </c>
      <c r="AA27" s="3"/>
      <c r="AB27" s="1" t="s">
        <v>13</v>
      </c>
      <c r="AC27" s="1" t="s">
        <v>10</v>
      </c>
      <c r="AD27" s="1" t="s">
        <v>10</v>
      </c>
      <c r="AE27" s="1">
        <f t="shared" si="0"/>
        <v>52.4</v>
      </c>
      <c r="AF27" s="1" t="s">
        <v>45</v>
      </c>
    </row>
    <row r="28" spans="1:32">
      <c r="A28" s="1">
        <v>6622517</v>
      </c>
      <c r="B28" s="1" t="s">
        <v>107</v>
      </c>
      <c r="C28" s="10" t="s">
        <v>163</v>
      </c>
      <c r="D28" s="2">
        <v>39</v>
      </c>
      <c r="E28" s="2" t="s">
        <v>20</v>
      </c>
      <c r="F28" s="2"/>
      <c r="G28" s="36">
        <v>62</v>
      </c>
      <c r="H28" s="36" t="s">
        <v>9</v>
      </c>
      <c r="I28" s="36"/>
      <c r="J28" s="21">
        <v>53</v>
      </c>
      <c r="K28" s="21" t="s">
        <v>14</v>
      </c>
      <c r="L28" s="21"/>
      <c r="M28" s="4">
        <v>43</v>
      </c>
      <c r="N28" s="4" t="s">
        <v>20</v>
      </c>
      <c r="O28" s="4"/>
      <c r="P28" s="41">
        <v>48</v>
      </c>
      <c r="Q28" s="41" t="s">
        <v>19</v>
      </c>
      <c r="R28" s="41"/>
      <c r="S28" s="23"/>
      <c r="T28" s="23"/>
      <c r="U28" s="23"/>
      <c r="V28" s="42"/>
      <c r="W28" s="42"/>
      <c r="X28" s="42"/>
      <c r="Y28" s="3"/>
      <c r="Z28" s="3"/>
      <c r="AA28" s="3"/>
      <c r="AB28" s="1" t="s">
        <v>13</v>
      </c>
      <c r="AC28" s="1" t="s">
        <v>13</v>
      </c>
      <c r="AD28" s="1" t="s">
        <v>13</v>
      </c>
      <c r="AE28" s="1">
        <f t="shared" si="0"/>
        <v>49</v>
      </c>
      <c r="AF28" s="1" t="s">
        <v>45</v>
      </c>
    </row>
    <row r="29" spans="1:32">
      <c r="A29" s="1">
        <v>6622519</v>
      </c>
      <c r="B29" s="1" t="s">
        <v>109</v>
      </c>
      <c r="C29" s="10" t="s">
        <v>163</v>
      </c>
      <c r="D29" s="2">
        <v>55</v>
      </c>
      <c r="E29" s="2" t="s">
        <v>9</v>
      </c>
      <c r="F29" s="2"/>
      <c r="G29" s="36">
        <v>78</v>
      </c>
      <c r="H29" s="36" t="s">
        <v>11</v>
      </c>
      <c r="I29" s="36"/>
      <c r="J29" s="21">
        <v>36</v>
      </c>
      <c r="K29" s="21" t="s">
        <v>19</v>
      </c>
      <c r="L29" s="21"/>
      <c r="M29" s="4" t="s">
        <v>158</v>
      </c>
      <c r="N29" s="4" t="s">
        <v>87</v>
      </c>
      <c r="O29" s="4"/>
      <c r="P29" s="41">
        <v>49</v>
      </c>
      <c r="Q29" s="41" t="s">
        <v>9</v>
      </c>
      <c r="R29" s="41"/>
      <c r="S29" s="23"/>
      <c r="T29" s="23"/>
      <c r="U29" s="23"/>
      <c r="V29" s="42"/>
      <c r="W29" s="42"/>
      <c r="X29" s="42"/>
      <c r="Y29" s="3" t="s">
        <v>159</v>
      </c>
      <c r="Z29" s="3" t="s">
        <v>87</v>
      </c>
      <c r="AA29" s="3"/>
      <c r="AB29" s="1" t="s">
        <v>10</v>
      </c>
      <c r="AC29" s="1" t="s">
        <v>10</v>
      </c>
      <c r="AD29" s="1" t="s">
        <v>10</v>
      </c>
      <c r="AE29" s="1">
        <v>0</v>
      </c>
      <c r="AF29" s="1" t="s">
        <v>161</v>
      </c>
    </row>
    <row r="30" spans="1:32">
      <c r="D30" s="118" t="s">
        <v>170</v>
      </c>
      <c r="E30" s="118"/>
      <c r="F30" s="6"/>
      <c r="G30" s="115" t="s">
        <v>171</v>
      </c>
      <c r="H30" s="115"/>
      <c r="I30" s="60"/>
      <c r="J30" s="116" t="s">
        <v>174</v>
      </c>
      <c r="K30" s="116"/>
      <c r="L30" s="61"/>
      <c r="M30" s="129" t="s">
        <v>186</v>
      </c>
      <c r="N30" s="129"/>
      <c r="O30" s="8"/>
      <c r="P30" s="130" t="s">
        <v>187</v>
      </c>
      <c r="Q30" s="130"/>
      <c r="R30" s="77"/>
      <c r="S30" s="131" t="s">
        <v>179</v>
      </c>
      <c r="T30" s="131"/>
      <c r="U30" s="78"/>
      <c r="V30" s="126" t="s">
        <v>188</v>
      </c>
      <c r="W30" s="126"/>
      <c r="X30" s="79"/>
      <c r="Y30" s="127" t="s">
        <v>184</v>
      </c>
      <c r="Z30" s="127"/>
      <c r="AA30" s="7"/>
    </row>
    <row r="31" spans="1:32">
      <c r="D31" s="74" t="s">
        <v>5</v>
      </c>
      <c r="E31" s="74" t="s">
        <v>203</v>
      </c>
      <c r="F31" s="2" t="s">
        <v>222</v>
      </c>
      <c r="G31" s="66" t="s">
        <v>5</v>
      </c>
      <c r="H31" s="66" t="s">
        <v>203</v>
      </c>
      <c r="I31" s="36" t="s">
        <v>222</v>
      </c>
      <c r="J31" s="67" t="s">
        <v>5</v>
      </c>
      <c r="K31" s="67" t="s">
        <v>203</v>
      </c>
      <c r="L31" s="68" t="s">
        <v>222</v>
      </c>
      <c r="M31" s="56" t="s">
        <v>5</v>
      </c>
      <c r="N31" s="56" t="s">
        <v>203</v>
      </c>
      <c r="O31" s="4" t="s">
        <v>222</v>
      </c>
      <c r="P31" s="76" t="s">
        <v>5</v>
      </c>
      <c r="Q31" s="76" t="s">
        <v>203</v>
      </c>
      <c r="R31" s="41" t="s">
        <v>222</v>
      </c>
      <c r="S31" s="57" t="s">
        <v>5</v>
      </c>
      <c r="T31" s="57" t="s">
        <v>203</v>
      </c>
      <c r="U31" s="23" t="s">
        <v>222</v>
      </c>
      <c r="V31" s="69" t="s">
        <v>5</v>
      </c>
      <c r="W31" s="69" t="s">
        <v>203</v>
      </c>
      <c r="X31" s="42" t="s">
        <v>222</v>
      </c>
      <c r="Y31" s="70" t="s">
        <v>5</v>
      </c>
      <c r="Z31" s="70" t="s">
        <v>203</v>
      </c>
      <c r="AA31" s="3" t="s">
        <v>222</v>
      </c>
    </row>
    <row r="32" spans="1:32">
      <c r="B32" t="s">
        <v>22</v>
      </c>
      <c r="D32" s="2">
        <f>SUM(D35:D43)</f>
        <v>9</v>
      </c>
      <c r="E32" s="2">
        <f>SUM(E35:E43)</f>
        <v>14</v>
      </c>
      <c r="F32" s="2">
        <f>D32+E32</f>
        <v>23</v>
      </c>
      <c r="G32" s="36">
        <f>SUM(G35:G43)</f>
        <v>1</v>
      </c>
      <c r="H32" s="36">
        <f>SUM(H35:H43)</f>
        <v>13</v>
      </c>
      <c r="I32" s="36">
        <f>G32+H32</f>
        <v>14</v>
      </c>
      <c r="J32" s="68">
        <f>SUM(J35:J43)</f>
        <v>9</v>
      </c>
      <c r="K32" s="68">
        <f>SUM(K35:K43)</f>
        <v>14</v>
      </c>
      <c r="L32" s="68">
        <f>J32+K32</f>
        <v>23</v>
      </c>
      <c r="M32" s="4">
        <f>SUM(M35:M43)</f>
        <v>9</v>
      </c>
      <c r="N32" s="4">
        <f>SUM(N35:N43)</f>
        <v>14</v>
      </c>
      <c r="O32" s="4">
        <f>M32+N32</f>
        <v>23</v>
      </c>
      <c r="P32" s="41">
        <f>SUM(P35:P43)</f>
        <v>9</v>
      </c>
      <c r="Q32" s="41">
        <f>SUM(Q35:Q43)</f>
        <v>14</v>
      </c>
      <c r="R32" s="41">
        <f>P32+Q32</f>
        <v>23</v>
      </c>
      <c r="S32" s="23">
        <f>SUM(S35:S43)</f>
        <v>0</v>
      </c>
      <c r="T32" s="23">
        <f>SUM(T35:T43)</f>
        <v>1</v>
      </c>
      <c r="U32" s="23">
        <f>S32+T32</f>
        <v>1</v>
      </c>
      <c r="V32" s="42">
        <f>SUM(V35:V43)</f>
        <v>8</v>
      </c>
      <c r="W32" s="42">
        <f>SUM(W35:W43)</f>
        <v>0</v>
      </c>
      <c r="X32" s="42">
        <f>V32+W32</f>
        <v>8</v>
      </c>
      <c r="Y32" s="3">
        <f>SUM(Y35:Y43)</f>
        <v>9</v>
      </c>
      <c r="Z32" s="3">
        <f>SUM(Z35:Z43)</f>
        <v>12</v>
      </c>
      <c r="AA32" s="3">
        <f>Y32+Z32</f>
        <v>21</v>
      </c>
    </row>
    <row r="33" spans="2:27">
      <c r="B33" t="s">
        <v>45</v>
      </c>
      <c r="D33" s="74">
        <f>SUM(D35:D42)</f>
        <v>9</v>
      </c>
      <c r="E33" s="74">
        <f>SUM(E35:E42)</f>
        <v>14</v>
      </c>
      <c r="F33" s="2">
        <f>SUM(D33:E33)</f>
        <v>23</v>
      </c>
      <c r="G33" s="66">
        <f>SUM(G35:G42)</f>
        <v>1</v>
      </c>
      <c r="H33" s="66">
        <f>SUM(H35:H42)</f>
        <v>13</v>
      </c>
      <c r="I33" s="36">
        <f>SUM(G33:H33)</f>
        <v>14</v>
      </c>
      <c r="J33" s="67">
        <f>SUM(J35:J42)</f>
        <v>8</v>
      </c>
      <c r="K33" s="67">
        <f>SUM(K35:K42)</f>
        <v>13</v>
      </c>
      <c r="L33" s="68">
        <f>SUM(J33:K33)</f>
        <v>21</v>
      </c>
      <c r="M33" s="56">
        <f>SUM(M35:M42)</f>
        <v>9</v>
      </c>
      <c r="N33" s="56">
        <f>SUM(N35:N42)</f>
        <v>13</v>
      </c>
      <c r="O33" s="4">
        <f>SUM(M33:N33)</f>
        <v>22</v>
      </c>
      <c r="P33" s="76">
        <f>SUM(P35:P42)</f>
        <v>9</v>
      </c>
      <c r="Q33" s="76">
        <f>SUM(Q35:Q42)</f>
        <v>14</v>
      </c>
      <c r="R33" s="41">
        <f>SUM(P33:Q33)</f>
        <v>23</v>
      </c>
      <c r="S33" s="57">
        <f>SUM(S35:S42)</f>
        <v>0</v>
      </c>
      <c r="T33" s="57">
        <f>SUM(T35:T42)</f>
        <v>1</v>
      </c>
      <c r="U33" s="23">
        <f>SUM(S33:T33)</f>
        <v>1</v>
      </c>
      <c r="V33" s="69">
        <f>SUM(V35:V42)</f>
        <v>8</v>
      </c>
      <c r="W33" s="69">
        <f>SUM(W35:W42)</f>
        <v>0</v>
      </c>
      <c r="X33" s="42">
        <f>SUM(V33:W33)</f>
        <v>8</v>
      </c>
      <c r="Y33" s="70">
        <f>SUM(Y35:Y42)</f>
        <v>9</v>
      </c>
      <c r="Z33" s="70">
        <f>SUM(Z35:Z42)</f>
        <v>11</v>
      </c>
      <c r="AA33" s="3">
        <f>SUM(Y33:Z33)</f>
        <v>20</v>
      </c>
    </row>
    <row r="34" spans="2:27">
      <c r="B34" t="s">
        <v>221</v>
      </c>
      <c r="D34" s="2">
        <f>100*D33/D32</f>
        <v>100</v>
      </c>
      <c r="E34" s="2">
        <f t="shared" ref="E34:F34" si="1">100*E33/E32</f>
        <v>100</v>
      </c>
      <c r="F34" s="2">
        <f t="shared" si="1"/>
        <v>100</v>
      </c>
      <c r="G34" s="36">
        <f>100*G33/G32</f>
        <v>100</v>
      </c>
      <c r="H34" s="36">
        <f t="shared" ref="H34:I34" si="2">100*H33/H32</f>
        <v>100</v>
      </c>
      <c r="I34" s="36">
        <f t="shared" si="2"/>
        <v>100</v>
      </c>
      <c r="J34" s="68">
        <f>100*J33/J32</f>
        <v>88.888888888888886</v>
      </c>
      <c r="K34" s="68">
        <f t="shared" ref="K34:L34" si="3">100*K33/K32</f>
        <v>92.857142857142861</v>
      </c>
      <c r="L34" s="68">
        <f t="shared" si="3"/>
        <v>91.304347826086953</v>
      </c>
      <c r="M34" s="4">
        <f>100*M33/M32</f>
        <v>100</v>
      </c>
      <c r="N34" s="4">
        <f t="shared" ref="N34:O34" si="4">100*N33/N32</f>
        <v>92.857142857142861</v>
      </c>
      <c r="O34" s="4">
        <f t="shared" si="4"/>
        <v>95.652173913043484</v>
      </c>
      <c r="P34" s="41">
        <f>100*P33/P32</f>
        <v>100</v>
      </c>
      <c r="Q34" s="41">
        <f t="shared" ref="Q34:R34" si="5">100*Q33/Q32</f>
        <v>100</v>
      </c>
      <c r="R34" s="41">
        <f t="shared" si="5"/>
        <v>100</v>
      </c>
      <c r="S34" s="23" t="e">
        <f>100*S33/S32</f>
        <v>#DIV/0!</v>
      </c>
      <c r="T34" s="23">
        <f t="shared" ref="T34:U34" si="6">100*T33/T32</f>
        <v>100</v>
      </c>
      <c r="U34" s="23">
        <f t="shared" si="6"/>
        <v>100</v>
      </c>
      <c r="V34" s="42">
        <f>100*V33/V32</f>
        <v>100</v>
      </c>
      <c r="W34" s="42" t="e">
        <f t="shared" ref="W34:X34" si="7">100*W33/W32</f>
        <v>#DIV/0!</v>
      </c>
      <c r="X34" s="42">
        <f t="shared" si="7"/>
        <v>100</v>
      </c>
      <c r="Y34" s="3">
        <f>100*Y33/Y32</f>
        <v>100</v>
      </c>
      <c r="Z34" s="3">
        <f t="shared" ref="Z34:AA34" si="8">100*Z33/Z32</f>
        <v>91.666666666666671</v>
      </c>
      <c r="AA34" s="3">
        <f t="shared" si="8"/>
        <v>95.238095238095241</v>
      </c>
    </row>
    <row r="35" spans="2:27">
      <c r="B35" t="s">
        <v>13</v>
      </c>
      <c r="D35" s="2">
        <f>COUNTIFS($C$7:$C$29,"M",E$7:E$29,"A1")</f>
        <v>0</v>
      </c>
      <c r="E35" s="2">
        <f>COUNTIFS($C$7:$C$29,"F",E$7:E$29,"A1")</f>
        <v>1</v>
      </c>
      <c r="F35" s="2">
        <f>SUM(D35:E35)</f>
        <v>1</v>
      </c>
      <c r="G35" s="36">
        <f>COUNTIFS($C$7:$C$29,"M",H$7:H$29,"A1")</f>
        <v>1</v>
      </c>
      <c r="H35" s="36">
        <f>COUNTIFS($C$7:$C$29,"F",H$7:H$29,"A1")</f>
        <v>4</v>
      </c>
      <c r="I35" s="36">
        <f>SUM(G35:H35)</f>
        <v>5</v>
      </c>
      <c r="J35" s="68">
        <f>COUNTIFS($C$7:$C$29,"M",K$7:K$29,"A1")</f>
        <v>0</v>
      </c>
      <c r="K35" s="68">
        <f>COUNTIFS($C$7:$C$29,"F",K$7:K$29,"A1")</f>
        <v>4</v>
      </c>
      <c r="L35" s="68">
        <f>SUM(J35:K35)</f>
        <v>4</v>
      </c>
      <c r="M35" s="4">
        <f>COUNTIFS($C$7:$C$29,"M",N$7:N$29,"A1")</f>
        <v>0</v>
      </c>
      <c r="N35" s="4">
        <f>COUNTIFS($C$7:$C$29,"F",N$7:N$29,"A1")</f>
        <v>1</v>
      </c>
      <c r="O35" s="4">
        <f>SUM(M35:N35)</f>
        <v>1</v>
      </c>
      <c r="P35" s="41">
        <f>COUNTIFS($C$7:$C$29,"M",Q$7:Q$29,"A1")</f>
        <v>0</v>
      </c>
      <c r="Q35" s="41">
        <f>COUNTIFS($C$7:$C$29,"F",Q$7:Q$29,"A1")</f>
        <v>1</v>
      </c>
      <c r="R35" s="41">
        <f>SUM(P35:Q35)</f>
        <v>1</v>
      </c>
      <c r="S35" s="23">
        <f>COUNTIFS($C$7:$C$29,"M",T$7:T$29,"A1")</f>
        <v>0</v>
      </c>
      <c r="T35" s="23">
        <f>COUNTIFS($C$7:$C$29,"F",T$7:T$29,"A1")</f>
        <v>0</v>
      </c>
      <c r="U35" s="23">
        <f>SUM(S35:T35)</f>
        <v>0</v>
      </c>
      <c r="V35" s="42">
        <f>COUNTIFS($C$7:$C$29,"M",W$7:W$29,"A1")</f>
        <v>0</v>
      </c>
      <c r="W35" s="42">
        <f>COUNTIFS($C$7:$C$29,"F",W$7:W$29,"A1")</f>
        <v>0</v>
      </c>
      <c r="X35" s="42">
        <f>SUM(V35:W35)</f>
        <v>0</v>
      </c>
      <c r="Y35" s="3">
        <f>COUNTIFS($C$7:$C$29,"M",Z$7:Z$29,"A1")</f>
        <v>1</v>
      </c>
      <c r="Z35" s="3">
        <f>COUNTIFS($C$7:$C$29,"F",Z$7:Z$29,"A1")</f>
        <v>3</v>
      </c>
      <c r="AA35" s="3">
        <f>SUM(Y35:Z35)</f>
        <v>4</v>
      </c>
    </row>
    <row r="36" spans="2:27">
      <c r="B36" t="s">
        <v>10</v>
      </c>
      <c r="D36" s="2">
        <f>COUNTIFS($C$7:$C$29,"M",E$7:E$29,"A2")</f>
        <v>0</v>
      </c>
      <c r="E36" s="2">
        <f>COUNTIFS($C$7:$C$29,"F",E$7:E$29,"A2")</f>
        <v>1</v>
      </c>
      <c r="F36" s="2">
        <f t="shared" ref="F36:F43" si="9">SUM(D36:E36)</f>
        <v>1</v>
      </c>
      <c r="G36" s="36">
        <f>COUNTIFS($C$7:$C$29,"M",H$7:H$29,"A2")</f>
        <v>0</v>
      </c>
      <c r="H36" s="36">
        <f>COUNTIFS($C$7:$C$29,"F",H$7:H$29,"A2")</f>
        <v>2</v>
      </c>
      <c r="I36" s="36">
        <f t="shared" ref="I36:I43" si="10">SUM(G36:H36)</f>
        <v>2</v>
      </c>
      <c r="J36" s="68">
        <f>COUNTIFS($C$7:$C$29,"M",K$7:K$29,"A2")</f>
        <v>2</v>
      </c>
      <c r="K36" s="68">
        <f>COUNTIFS($C$7:$C$29,"F",K$7:K$29,"A2")</f>
        <v>2</v>
      </c>
      <c r="L36" s="68">
        <f t="shared" ref="L36:L43" si="11">SUM(J36:K36)</f>
        <v>4</v>
      </c>
      <c r="M36" s="4">
        <f>COUNTIFS($C$7:$C$29,"M",N$7:N$29,"A2")</f>
        <v>0</v>
      </c>
      <c r="N36" s="4">
        <f>COUNTIFS($C$7:$C$29,"F",N$7:N$29,"A2")</f>
        <v>1</v>
      </c>
      <c r="O36" s="4">
        <f t="shared" ref="O36:O43" si="12">SUM(M36:N36)</f>
        <v>1</v>
      </c>
      <c r="P36" s="41">
        <f>COUNTIFS($C$7:$C$29,"M",Q$7:Q$29,"A2")</f>
        <v>1</v>
      </c>
      <c r="Q36" s="41">
        <f>COUNTIFS($C$7:$C$29,"F",Q$7:Q$29,"A2")</f>
        <v>2</v>
      </c>
      <c r="R36" s="41">
        <f t="shared" ref="R36:R43" si="13">SUM(P36:Q36)</f>
        <v>3</v>
      </c>
      <c r="S36" s="23">
        <f>COUNTIFS($C$7:$C$29,"M",T$7:T$29,"A2")</f>
        <v>0</v>
      </c>
      <c r="T36" s="23">
        <f>COUNTIFS($C$7:$C$29,"F",T$7:T$29,"A2")</f>
        <v>0</v>
      </c>
      <c r="U36" s="23">
        <f t="shared" ref="U36:U43" si="14">SUM(S36:T36)</f>
        <v>0</v>
      </c>
      <c r="V36" s="42">
        <f>COUNTIFS($C$7:$C$29,"M",W$7:W$29,"A2")</f>
        <v>1</v>
      </c>
      <c r="W36" s="42">
        <f>COUNTIFS($C$7:$C$29,"F",W$7:W$29,"A2")</f>
        <v>0</v>
      </c>
      <c r="X36" s="42">
        <f t="shared" ref="X36:X43" si="15">SUM(V36:W36)</f>
        <v>1</v>
      </c>
      <c r="Y36" s="3">
        <f>COUNTIFS($C$7:$C$29,"M",Z$7:Z$29,"A2")</f>
        <v>1</v>
      </c>
      <c r="Z36" s="3">
        <f>COUNTIFS($C$7:$C$29,"F",Z$7:Z$29,"A2")</f>
        <v>0</v>
      </c>
      <c r="AA36" s="3">
        <f t="shared" ref="AA36:AA43" si="16">SUM(Y36:Z36)</f>
        <v>1</v>
      </c>
    </row>
    <row r="37" spans="2:27">
      <c r="B37" t="s">
        <v>11</v>
      </c>
      <c r="D37" s="2">
        <f>COUNTIFS($C$7:$C$29,"M",E$7:E$29,"B1")</f>
        <v>0</v>
      </c>
      <c r="E37" s="2">
        <f>COUNTIFS($C$7:$C$29,"F",E$7:E$29,"B1")</f>
        <v>1</v>
      </c>
      <c r="F37" s="2">
        <f t="shared" si="9"/>
        <v>1</v>
      </c>
      <c r="G37" s="36">
        <f>COUNTIFS($C$7:$C$29,"M",H$7:H$29,"B1")</f>
        <v>0</v>
      </c>
      <c r="H37" s="36">
        <f>COUNTIFS($C$7:$C$29,"F",H$7:H$29,"B1")</f>
        <v>2</v>
      </c>
      <c r="I37" s="36">
        <f t="shared" si="10"/>
        <v>2</v>
      </c>
      <c r="J37" s="68">
        <f>COUNTIFS($C$7:$C$29,"M",K$7:K$29,"B1")</f>
        <v>2</v>
      </c>
      <c r="K37" s="68">
        <f>COUNTIFS($C$7:$C$29,"F",K$7:K$29,"B1")</f>
        <v>0</v>
      </c>
      <c r="L37" s="68">
        <f t="shared" si="11"/>
        <v>2</v>
      </c>
      <c r="M37" s="4">
        <f>COUNTIFS($C$7:$C$29,"M",N$7:N$29,"B1")</f>
        <v>0</v>
      </c>
      <c r="N37" s="4">
        <f>COUNTIFS($C$7:$C$29,"F",N$7:N$29,"B1")</f>
        <v>0</v>
      </c>
      <c r="O37" s="4">
        <f t="shared" si="12"/>
        <v>0</v>
      </c>
      <c r="P37" s="41">
        <f>COUNTIFS($C$7:$C$29,"M",Q$7:Q$29,"B1")</f>
        <v>3</v>
      </c>
      <c r="Q37" s="41">
        <f>COUNTIFS($C$7:$C$29,"F",Q$7:Q$29,"B1")</f>
        <v>2</v>
      </c>
      <c r="R37" s="41">
        <f t="shared" si="13"/>
        <v>5</v>
      </c>
      <c r="S37" s="23">
        <f>COUNTIFS($C$7:$C$29,"M",T$7:T$29,"B1")</f>
        <v>0</v>
      </c>
      <c r="T37" s="23">
        <f>COUNTIFS($C$7:$C$29,"F",T$7:T$29,"B1")</f>
        <v>0</v>
      </c>
      <c r="U37" s="23">
        <f t="shared" si="14"/>
        <v>0</v>
      </c>
      <c r="V37" s="42">
        <f>COUNTIFS($C$7:$C$29,"M",W$7:W$29,"B1")</f>
        <v>4</v>
      </c>
      <c r="W37" s="42">
        <f>COUNTIFS($C$7:$C$29,"F",W$7:W$29,"B1")</f>
        <v>0</v>
      </c>
      <c r="X37" s="42">
        <f t="shared" si="15"/>
        <v>4</v>
      </c>
      <c r="Y37" s="3">
        <f>COUNTIFS($C$7:$C$29,"M",Z$7:Z$29,"B1")</f>
        <v>2</v>
      </c>
      <c r="Z37" s="3">
        <f>COUNTIFS($C$7:$C$29,"F",Z$7:Z$29,"B1")</f>
        <v>3</v>
      </c>
      <c r="AA37" s="3">
        <f t="shared" si="16"/>
        <v>5</v>
      </c>
    </row>
    <row r="38" spans="2:27">
      <c r="B38" t="s">
        <v>12</v>
      </c>
      <c r="D38" s="2">
        <f>COUNTIFS($C$7:$C$29,"M",E$7:E$29,"B2")</f>
        <v>2</v>
      </c>
      <c r="E38" s="2">
        <f>COUNTIFS($C$7:$C$29,"F",E$7:E$29,"B2")</f>
        <v>2</v>
      </c>
      <c r="F38" s="2">
        <f t="shared" si="9"/>
        <v>4</v>
      </c>
      <c r="G38" s="36">
        <f>COUNTIFS($C$7:$C$29,"M",H$7:H$29,"B2")</f>
        <v>0</v>
      </c>
      <c r="H38" s="36">
        <f>COUNTIFS($C$7:$C$29,"F",H$7:H$29,"B2")</f>
        <v>2</v>
      </c>
      <c r="I38" s="36">
        <f t="shared" si="10"/>
        <v>2</v>
      </c>
      <c r="J38" s="68">
        <f>COUNTIFS($C$7:$C$29,"M",K$7:K$29,"B2")</f>
        <v>2</v>
      </c>
      <c r="K38" s="68">
        <f>COUNTIFS($C$7:$C$29,"F",K$7:K$29,"B2")</f>
        <v>3</v>
      </c>
      <c r="L38" s="68">
        <f t="shared" si="11"/>
        <v>5</v>
      </c>
      <c r="M38" s="4">
        <f>COUNTIFS($C$7:$C$29,"M",N$7:N$29,"B2")</f>
        <v>1</v>
      </c>
      <c r="N38" s="4">
        <f>COUNTIFS($C$7:$C$29,"F",N$7:N$29,"B2")</f>
        <v>2</v>
      </c>
      <c r="O38" s="4">
        <f t="shared" si="12"/>
        <v>3</v>
      </c>
      <c r="P38" s="41">
        <f>COUNTIFS($C$7:$C$29,"M",Q$7:Q$29,"B2")</f>
        <v>2</v>
      </c>
      <c r="Q38" s="41">
        <f>COUNTIFS($C$7:$C$29,"F",Q$7:Q$29,"B2")</f>
        <v>3</v>
      </c>
      <c r="R38" s="41">
        <f t="shared" si="13"/>
        <v>5</v>
      </c>
      <c r="S38" s="23">
        <f>COUNTIFS($C$7:$C$29,"M",T$7:T$29,"B2")</f>
        <v>0</v>
      </c>
      <c r="T38" s="23">
        <f>COUNTIFS($C$7:$C$29,"F",T$7:T$29,"B2")</f>
        <v>0</v>
      </c>
      <c r="U38" s="23">
        <f t="shared" si="14"/>
        <v>0</v>
      </c>
      <c r="V38" s="42">
        <f>COUNTIFS($C$7:$C$29,"M",W$7:W$29,"B2")</f>
        <v>3</v>
      </c>
      <c r="W38" s="42">
        <f>COUNTIFS($C$7:$C$29,"F",W$7:W$29,"B2")</f>
        <v>0</v>
      </c>
      <c r="X38" s="42">
        <f t="shared" si="15"/>
        <v>3</v>
      </c>
      <c r="Y38" s="3">
        <f>COUNTIFS($C$7:$C$29,"M",Z$7:Z$29,"B2")</f>
        <v>1</v>
      </c>
      <c r="Z38" s="3">
        <f>COUNTIFS($C$7:$C$29,"F",Z$7:Z$29,"B2")</f>
        <v>0</v>
      </c>
      <c r="AA38" s="3">
        <f t="shared" si="16"/>
        <v>1</v>
      </c>
    </row>
    <row r="39" spans="2:27">
      <c r="B39" t="s">
        <v>14</v>
      </c>
      <c r="D39" s="2">
        <f>COUNTIFS($C$7:$C$29,"M",E$7:E$29,"C1")</f>
        <v>3</v>
      </c>
      <c r="E39" s="2">
        <f>COUNTIFS($C$7:$C$29,"F",E$7:E$29,"C1")</f>
        <v>1</v>
      </c>
      <c r="F39" s="2">
        <f t="shared" si="9"/>
        <v>4</v>
      </c>
      <c r="G39" s="36">
        <f>COUNTIFS($C$7:$C$29,"M",H$7:H$29,"C1")</f>
        <v>0</v>
      </c>
      <c r="H39" s="36">
        <f>COUNTIFS($C$7:$C$29,"F",H$7:H$29,"C1")</f>
        <v>1</v>
      </c>
      <c r="I39" s="36">
        <f t="shared" si="10"/>
        <v>1</v>
      </c>
      <c r="J39" s="68">
        <f>COUNTIFS($C$7:$C$29,"M",K$7:K$29,"C1")</f>
        <v>0</v>
      </c>
      <c r="K39" s="68">
        <f>COUNTIFS($C$7:$C$29,"F",K$7:K$29,"C1")</f>
        <v>2</v>
      </c>
      <c r="L39" s="68">
        <f t="shared" si="11"/>
        <v>2</v>
      </c>
      <c r="M39" s="4">
        <f>COUNTIFS($C$7:$C$29,"M",N$7:N$29,"C1")</f>
        <v>2</v>
      </c>
      <c r="N39" s="4">
        <f>COUNTIFS($C$7:$C$29,"F",N$7:N$29,"C1")</f>
        <v>1</v>
      </c>
      <c r="O39" s="4">
        <f t="shared" si="12"/>
        <v>3</v>
      </c>
      <c r="P39" s="41">
        <f>COUNTIFS($C$7:$C$29,"M",Q$7:Q$29,"C1")</f>
        <v>1</v>
      </c>
      <c r="Q39" s="41">
        <f>COUNTIFS($C$7:$C$29,"F",Q$7:Q$29,"C1")</f>
        <v>3</v>
      </c>
      <c r="R39" s="41">
        <f t="shared" si="13"/>
        <v>4</v>
      </c>
      <c r="S39" s="23">
        <f>COUNTIFS($C$7:$C$29,"M",T$7:T$29,"C1")</f>
        <v>0</v>
      </c>
      <c r="T39" s="23">
        <f>COUNTIFS($C$7:$C$29,"F",T$7:T$29,"C1")</f>
        <v>1</v>
      </c>
      <c r="U39" s="23">
        <f t="shared" si="14"/>
        <v>1</v>
      </c>
      <c r="V39" s="42">
        <f>COUNTIFS($C$7:$C$29,"M",W$7:W$29,"C1")</f>
        <v>0</v>
      </c>
      <c r="W39" s="42">
        <f>COUNTIFS($C$7:$C$29,"F",W$7:W$29,"C1")</f>
        <v>0</v>
      </c>
      <c r="X39" s="42">
        <f t="shared" si="15"/>
        <v>0</v>
      </c>
      <c r="Y39" s="3">
        <f>COUNTIFS($C$7:$C$29,"M",Z$7:Z$29,"C1")</f>
        <v>0</v>
      </c>
      <c r="Z39" s="3">
        <f>COUNTIFS($C$7:$C$29,"F",Z$7:Z$29,"C1")</f>
        <v>3</v>
      </c>
      <c r="AA39" s="3">
        <f t="shared" si="16"/>
        <v>3</v>
      </c>
    </row>
    <row r="40" spans="2:27">
      <c r="B40" t="s">
        <v>9</v>
      </c>
      <c r="D40" s="2">
        <f>COUNTIFS($C$7:$C$29,"M",E$7:E$29,"C2")</f>
        <v>1</v>
      </c>
      <c r="E40" s="2">
        <f>COUNTIFS($C$7:$C$29,"F",E$7:E$29,"C2")</f>
        <v>2</v>
      </c>
      <c r="F40" s="2">
        <f t="shared" si="9"/>
        <v>3</v>
      </c>
      <c r="G40" s="36">
        <f>COUNTIFS($C$7:$C$29,"M",H$7:H$29,"C2")</f>
        <v>0</v>
      </c>
      <c r="H40" s="36">
        <f>COUNTIFS($C$7:$C$29,"F",H$7:H$29,"C2")</f>
        <v>1</v>
      </c>
      <c r="I40" s="36">
        <f t="shared" si="10"/>
        <v>1</v>
      </c>
      <c r="J40" s="68">
        <f>COUNTIFS($C$7:$C$29,"M",K$7:K$29,"C2")</f>
        <v>0</v>
      </c>
      <c r="K40" s="68">
        <f>COUNTIFS($C$7:$C$29,"F",K$7:K$29,"C2")</f>
        <v>0</v>
      </c>
      <c r="L40" s="68">
        <f t="shared" si="11"/>
        <v>0</v>
      </c>
      <c r="M40" s="4">
        <f>COUNTIFS($C$7:$C$29,"M",N$7:N$29,"C2")</f>
        <v>1</v>
      </c>
      <c r="N40" s="4">
        <f>COUNTIFS($C$7:$C$29,"F",N$7:N$29,"C2")</f>
        <v>2</v>
      </c>
      <c r="O40" s="4">
        <f t="shared" si="12"/>
        <v>3</v>
      </c>
      <c r="P40" s="41">
        <f>COUNTIFS($C$7:$C$29,"M",Q$7:Q$29,"C2")</f>
        <v>1</v>
      </c>
      <c r="Q40" s="41">
        <f>COUNTIFS($C$7:$C$29,"F",Q$7:Q$29,"C2")</f>
        <v>2</v>
      </c>
      <c r="R40" s="41">
        <f t="shared" si="13"/>
        <v>3</v>
      </c>
      <c r="S40" s="23">
        <f>COUNTIFS($C$7:$C$29,"M",T$7:T$29,"C2")</f>
        <v>0</v>
      </c>
      <c r="T40" s="23">
        <f>COUNTIFS($C$7:$C$29,"F",T$7:T$29,"C2")</f>
        <v>0</v>
      </c>
      <c r="U40" s="23">
        <f t="shared" si="14"/>
        <v>0</v>
      </c>
      <c r="V40" s="42">
        <f>COUNTIFS($C$7:$C$29,"M",W$7:W$29,"C2")</f>
        <v>0</v>
      </c>
      <c r="W40" s="42">
        <f>COUNTIFS($C$7:$C$29,"F",W$7:W$29,"C2")</f>
        <v>0</v>
      </c>
      <c r="X40" s="42">
        <f t="shared" si="15"/>
        <v>0</v>
      </c>
      <c r="Y40" s="3">
        <f>COUNTIFS($C$7:$C$29,"M",Z$7:Z$29,"C2")</f>
        <v>0</v>
      </c>
      <c r="Z40" s="3">
        <f>COUNTIFS($C$7:$C$29,"F",Z$7:Z$29,"C2")</f>
        <v>2</v>
      </c>
      <c r="AA40" s="3">
        <f t="shared" si="16"/>
        <v>2</v>
      </c>
    </row>
    <row r="41" spans="2:27">
      <c r="B41" t="s">
        <v>19</v>
      </c>
      <c r="D41" s="2">
        <f>COUNTIFS($C$7:$C$29,"M",E$7:E$29,"D1")</f>
        <v>2</v>
      </c>
      <c r="E41" s="2">
        <f>COUNTIFS($C$7:$C$29,"F",E$7:E$29,"D1")</f>
        <v>5</v>
      </c>
      <c r="F41" s="2">
        <f t="shared" si="9"/>
        <v>7</v>
      </c>
      <c r="G41" s="36">
        <f>COUNTIFS($C$7:$C$29,"M",H$7:H$29,"D1")</f>
        <v>0</v>
      </c>
      <c r="H41" s="36">
        <f>COUNTIFS($C$7:$C$29,"F",H$7:H$29,"D1")</f>
        <v>1</v>
      </c>
      <c r="I41" s="36">
        <f t="shared" si="10"/>
        <v>1</v>
      </c>
      <c r="J41" s="68">
        <f>COUNTIFS($C$7:$C$29,"M",K$7:K$29,"D1")</f>
        <v>1</v>
      </c>
      <c r="K41" s="68">
        <f>COUNTIFS($C$7:$C$29,"F",K$7:K$29,"D1")</f>
        <v>1</v>
      </c>
      <c r="L41" s="68">
        <f t="shared" si="11"/>
        <v>2</v>
      </c>
      <c r="M41" s="4">
        <f>COUNTIFS($C$7:$C$29,"M",N$7:N$29,"D1")</f>
        <v>2</v>
      </c>
      <c r="N41" s="4">
        <f>COUNTIFS($C$7:$C$29,"F",N$7:N$29,"D1")</f>
        <v>0</v>
      </c>
      <c r="O41" s="4">
        <f t="shared" si="12"/>
        <v>2</v>
      </c>
      <c r="P41" s="41">
        <f>COUNTIFS($C$7:$C$29,"M",Q$7:Q$29,"D1")</f>
        <v>0</v>
      </c>
      <c r="Q41" s="41">
        <f>COUNTIFS($C$7:$C$29,"F",Q$7:Q$29,"D1")</f>
        <v>1</v>
      </c>
      <c r="R41" s="41">
        <f t="shared" si="13"/>
        <v>1</v>
      </c>
      <c r="S41" s="23">
        <f>COUNTIFS($C$7:$C$29,"M",T$7:T$29,"D1")</f>
        <v>0</v>
      </c>
      <c r="T41" s="23">
        <f>COUNTIFS($C$7:$C$29,"F",T$7:T$29,"D1")</f>
        <v>0</v>
      </c>
      <c r="U41" s="23">
        <f t="shared" si="14"/>
        <v>0</v>
      </c>
      <c r="V41" s="42">
        <f>COUNTIFS($C$7:$C$29,"M",W$7:W$29,"D1")</f>
        <v>0</v>
      </c>
      <c r="W41" s="42">
        <f>COUNTIFS($C$7:$C$29,"F",W$7:W$29,"D1")</f>
        <v>0</v>
      </c>
      <c r="X41" s="42">
        <f t="shared" si="15"/>
        <v>0</v>
      </c>
      <c r="Y41" s="3">
        <f>COUNTIFS($C$7:$C$29,"M",Z$7:Z$29,"D1")</f>
        <v>3</v>
      </c>
      <c r="Z41" s="3">
        <f>COUNTIFS($C$7:$C$29,"F",Z$7:Z$29,"D1")</f>
        <v>0</v>
      </c>
      <c r="AA41" s="3">
        <f t="shared" si="16"/>
        <v>3</v>
      </c>
    </row>
    <row r="42" spans="2:27">
      <c r="B42" t="s">
        <v>20</v>
      </c>
      <c r="D42" s="2">
        <f>COUNTIFS($C$7:$C$29,"M",E$7:E$29,"D2")</f>
        <v>1</v>
      </c>
      <c r="E42" s="2">
        <f>COUNTIFS($C$7:$C$29,"F",E$7:E$29,"D2")</f>
        <v>1</v>
      </c>
      <c r="F42" s="2">
        <f t="shared" si="9"/>
        <v>2</v>
      </c>
      <c r="G42" s="36">
        <f>COUNTIFS($C$7:$C$29,"M",H$7:H$29,"D2")</f>
        <v>0</v>
      </c>
      <c r="H42" s="36">
        <f>COUNTIFS($C$7:$C$29,"F",H$7:H$29,"D2")</f>
        <v>0</v>
      </c>
      <c r="I42" s="36">
        <f t="shared" si="10"/>
        <v>0</v>
      </c>
      <c r="J42" s="68">
        <f>COUNTIFS($C$7:$C$29,"M",K$7:K$29,"D2")</f>
        <v>1</v>
      </c>
      <c r="K42" s="68">
        <f>COUNTIFS($C$7:$C$29,"F",K$7:K$29,"D2")</f>
        <v>1</v>
      </c>
      <c r="L42" s="68">
        <f t="shared" si="11"/>
        <v>2</v>
      </c>
      <c r="M42" s="4">
        <f>COUNTIFS($C$7:$C$29,"M",N$7:N$29,"D2")</f>
        <v>3</v>
      </c>
      <c r="N42" s="4">
        <f>COUNTIFS($C$7:$C$29,"F",N$7:N$29,"D2")</f>
        <v>6</v>
      </c>
      <c r="O42" s="4">
        <f t="shared" si="12"/>
        <v>9</v>
      </c>
      <c r="P42" s="41">
        <f>COUNTIFS($C$7:$C$29,"M",Q$7:Q$29,"D2")</f>
        <v>1</v>
      </c>
      <c r="Q42" s="41">
        <f>COUNTIFS($C$7:$C$29,"F",Q$7:Q$29,"D2")</f>
        <v>0</v>
      </c>
      <c r="R42" s="41">
        <f t="shared" si="13"/>
        <v>1</v>
      </c>
      <c r="S42" s="23">
        <f>COUNTIFS($C$7:$C$29,"M",T$7:T$29,"D2")</f>
        <v>0</v>
      </c>
      <c r="T42" s="23">
        <f>COUNTIFS($C$7:$C$29,"F",T$7:T$29,"D2")</f>
        <v>0</v>
      </c>
      <c r="U42" s="23">
        <f t="shared" si="14"/>
        <v>0</v>
      </c>
      <c r="V42" s="42">
        <f>COUNTIFS($C$7:$C$29,"M",W$7:W$29,"D2")</f>
        <v>0</v>
      </c>
      <c r="W42" s="42">
        <f>COUNTIFS($C$7:$C$29,"F",W$7:W$29,"D2")</f>
        <v>0</v>
      </c>
      <c r="X42" s="42">
        <f t="shared" si="15"/>
        <v>0</v>
      </c>
      <c r="Y42" s="3">
        <f>COUNTIFS($C$7:$C$29,"M",Z$7:Z$29,"D2")</f>
        <v>1</v>
      </c>
      <c r="Z42" s="3">
        <f>COUNTIFS($C$7:$C$29,"F",Z$7:Z$29,"D2")</f>
        <v>0</v>
      </c>
      <c r="AA42" s="3">
        <f t="shared" si="16"/>
        <v>1</v>
      </c>
    </row>
    <row r="43" spans="2:27">
      <c r="B43" t="s">
        <v>87</v>
      </c>
      <c r="D43" s="2">
        <f>COUNTIFS($C$7:$C$29,"M",E$7:E$29,"E")</f>
        <v>0</v>
      </c>
      <c r="E43" s="2">
        <f>COUNTIFS($C$7:$C$29,"F",E$7:E$29,"E")</f>
        <v>0</v>
      </c>
      <c r="F43" s="2">
        <f t="shared" si="9"/>
        <v>0</v>
      </c>
      <c r="G43" s="36">
        <f>COUNTIFS($C$7:$C$29,"M",H$7:H$29,"E")</f>
        <v>0</v>
      </c>
      <c r="H43" s="36">
        <f>COUNTIFS($C$7:$C$29,"F",H$7:H$29,"E")</f>
        <v>0</v>
      </c>
      <c r="I43" s="36">
        <f t="shared" si="10"/>
        <v>0</v>
      </c>
      <c r="J43" s="68">
        <f>COUNTIFS($C$7:$C$29,"M",K$7:K$29,"E")</f>
        <v>1</v>
      </c>
      <c r="K43" s="68">
        <f>COUNTIFS($C$7:$C$29,"F",K$7:K$29,"E")</f>
        <v>1</v>
      </c>
      <c r="L43" s="68">
        <f t="shared" si="11"/>
        <v>2</v>
      </c>
      <c r="M43" s="4">
        <f>COUNTIFS($C$7:$C$29,"M",N$7:N$29,"E")</f>
        <v>0</v>
      </c>
      <c r="N43" s="4">
        <f>COUNTIFS($C$7:$C$29,"F",N$7:N$29,"E")</f>
        <v>1</v>
      </c>
      <c r="O43" s="4">
        <f t="shared" si="12"/>
        <v>1</v>
      </c>
      <c r="P43" s="41">
        <f>COUNTIFS($C$7:$C$29,"M",Q$7:Q$29,"E")</f>
        <v>0</v>
      </c>
      <c r="Q43" s="41">
        <f>COUNTIFS($C$7:$C$29,"F",Q$7:Q$29,"E")</f>
        <v>0</v>
      </c>
      <c r="R43" s="41">
        <f t="shared" si="13"/>
        <v>0</v>
      </c>
      <c r="S43" s="23">
        <f>COUNTIFS($C$7:$C$29,"M",T$7:T$29,"E")</f>
        <v>0</v>
      </c>
      <c r="T43" s="23">
        <f>COUNTIFS($C$7:$C$29,"F",T$7:T$29,"E")</f>
        <v>0</v>
      </c>
      <c r="U43" s="23">
        <f t="shared" si="14"/>
        <v>0</v>
      </c>
      <c r="V43" s="42">
        <f>COUNTIFS($C$7:$C$29,"M",W$7:W$29,"E")</f>
        <v>0</v>
      </c>
      <c r="W43" s="42">
        <f>COUNTIFS($C$7:$C$29,"F",W$7:W$29,"E")</f>
        <v>0</v>
      </c>
      <c r="X43" s="42">
        <f t="shared" si="15"/>
        <v>0</v>
      </c>
      <c r="Y43" s="3">
        <f>COUNTIFS($C$7:$C$29,"M",Z$7:Z$29,"E")</f>
        <v>0</v>
      </c>
      <c r="Z43" s="3">
        <f>COUNTIFS($C$7:$C$29,"F",Z$7:Z$29,"E")</f>
        <v>1</v>
      </c>
      <c r="AA43" s="3">
        <f t="shared" si="16"/>
        <v>1</v>
      </c>
    </row>
  </sheetData>
  <sortState ref="A9:AF31">
    <sortCondition descending="1" ref="AE9:AE31"/>
  </sortState>
  <mergeCells count="20">
    <mergeCell ref="V30:W30"/>
    <mergeCell ref="Y30:Z30"/>
    <mergeCell ref="D30:E30"/>
    <mergeCell ref="G30:H30"/>
    <mergeCell ref="J30:K30"/>
    <mergeCell ref="M30:N30"/>
    <mergeCell ref="P30:Q30"/>
    <mergeCell ref="S30:T30"/>
    <mergeCell ref="V5:W5"/>
    <mergeCell ref="Y5:Z5"/>
    <mergeCell ref="AE5:AE6"/>
    <mergeCell ref="B1:AC1"/>
    <mergeCell ref="B3:AC3"/>
    <mergeCell ref="D4:V4"/>
    <mergeCell ref="D5:E5"/>
    <mergeCell ref="G5:H5"/>
    <mergeCell ref="J5:K5"/>
    <mergeCell ref="M5:N5"/>
    <mergeCell ref="P5:Q5"/>
    <mergeCell ref="S5:T5"/>
  </mergeCells>
  <dataValidations count="1">
    <dataValidation type="list" allowBlank="1" showInputMessage="1" showErrorMessage="1" sqref="C7:C29">
      <formula1>"B,G"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4"/>
  <sheetViews>
    <sheetView tabSelected="1" workbookViewId="0">
      <selection activeCell="B26" sqref="B26"/>
    </sheetView>
  </sheetViews>
  <sheetFormatPr defaultRowHeight="15"/>
  <cols>
    <col min="1" max="1" width="8" customWidth="1"/>
    <col min="2" max="2" width="22.140625" customWidth="1"/>
    <col min="9" max="9" width="9.5703125" bestFit="1" customWidth="1"/>
  </cols>
  <sheetData>
    <row r="1" spans="1:47">
      <c r="A1" s="142" t="s">
        <v>190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43"/>
      <c r="AN1" s="43"/>
      <c r="AO1" s="43"/>
      <c r="AP1" s="43"/>
      <c r="AQ1" s="43"/>
      <c r="AR1" s="43"/>
      <c r="AS1" s="43"/>
      <c r="AT1" s="43"/>
      <c r="AU1" s="43"/>
    </row>
    <row r="2" spans="1:47">
      <c r="A2" s="142" t="s">
        <v>191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43"/>
      <c r="AN2" s="43"/>
      <c r="AO2" s="43"/>
      <c r="AP2" s="43"/>
      <c r="AQ2" s="43"/>
      <c r="AR2" s="43"/>
      <c r="AS2" s="43"/>
      <c r="AT2" s="43"/>
      <c r="AU2" s="43"/>
    </row>
    <row r="3" spans="1:47">
      <c r="A3" s="142" t="s">
        <v>219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43"/>
      <c r="AN3" s="43"/>
      <c r="AO3" s="43"/>
      <c r="AP3" s="43"/>
      <c r="AQ3" s="43"/>
      <c r="AR3" s="43"/>
      <c r="AS3" s="43"/>
      <c r="AT3" s="43"/>
      <c r="AU3" s="43"/>
    </row>
    <row r="4" spans="1:47">
      <c r="A4" s="142" t="s">
        <v>192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43"/>
      <c r="AN4" s="43"/>
      <c r="AO4" s="43"/>
      <c r="AP4" s="43"/>
      <c r="AQ4" s="43"/>
      <c r="AR4" s="43"/>
      <c r="AS4" s="43"/>
      <c r="AT4" s="43"/>
      <c r="AU4" s="43"/>
    </row>
    <row r="5" spans="1:47">
      <c r="A5" s="44" t="s">
        <v>193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3"/>
      <c r="AN5" s="43"/>
      <c r="AO5" s="43"/>
      <c r="AP5" s="43"/>
      <c r="AQ5" s="43"/>
      <c r="AR5" s="43"/>
      <c r="AS5" s="43"/>
      <c r="AT5" s="43"/>
      <c r="AU5" s="43"/>
    </row>
    <row r="6" spans="1:47">
      <c r="A6" s="142" t="s">
        <v>220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43"/>
      <c r="AN6" s="43"/>
      <c r="AO6" s="43"/>
      <c r="AP6" s="43"/>
      <c r="AQ6" s="43"/>
      <c r="AR6" s="43"/>
      <c r="AS6" s="43"/>
      <c r="AT6" s="43"/>
      <c r="AU6" s="43"/>
    </row>
    <row r="7" spans="1:47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</row>
    <row r="8" spans="1:47">
      <c r="A8" s="132" t="s">
        <v>194</v>
      </c>
      <c r="B8" s="135" t="s">
        <v>195</v>
      </c>
      <c r="C8" s="135" t="s">
        <v>196</v>
      </c>
      <c r="D8" s="138"/>
      <c r="E8" s="139"/>
      <c r="F8" s="135" t="s">
        <v>197</v>
      </c>
      <c r="G8" s="138"/>
      <c r="H8" s="139"/>
      <c r="I8" s="135" t="s">
        <v>198</v>
      </c>
      <c r="J8" s="138"/>
      <c r="K8" s="139"/>
      <c r="L8" s="143" t="s">
        <v>199</v>
      </c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5"/>
      <c r="AM8" s="135" t="s">
        <v>200</v>
      </c>
      <c r="AN8" s="138"/>
      <c r="AO8" s="139"/>
      <c r="AP8" s="135" t="s">
        <v>201</v>
      </c>
      <c r="AQ8" s="138"/>
      <c r="AR8" s="139"/>
      <c r="AS8" s="135" t="s">
        <v>202</v>
      </c>
      <c r="AT8" s="138"/>
      <c r="AU8" s="139"/>
    </row>
    <row r="9" spans="1:47">
      <c r="A9" s="133"/>
      <c r="B9" s="136"/>
      <c r="C9" s="137"/>
      <c r="D9" s="140"/>
      <c r="E9" s="141"/>
      <c r="F9" s="137"/>
      <c r="G9" s="140"/>
      <c r="H9" s="141"/>
      <c r="I9" s="137"/>
      <c r="J9" s="140"/>
      <c r="K9" s="141"/>
      <c r="L9" s="143" t="s">
        <v>13</v>
      </c>
      <c r="M9" s="144"/>
      <c r="N9" s="145"/>
      <c r="O9" s="143" t="s">
        <v>10</v>
      </c>
      <c r="P9" s="144"/>
      <c r="Q9" s="145"/>
      <c r="R9" s="143" t="s">
        <v>11</v>
      </c>
      <c r="S9" s="144"/>
      <c r="T9" s="145"/>
      <c r="U9" s="143" t="s">
        <v>12</v>
      </c>
      <c r="V9" s="144"/>
      <c r="W9" s="145"/>
      <c r="X9" s="143" t="s">
        <v>14</v>
      </c>
      <c r="Y9" s="144"/>
      <c r="Z9" s="145"/>
      <c r="AA9" s="143" t="s">
        <v>9</v>
      </c>
      <c r="AB9" s="144"/>
      <c r="AC9" s="145"/>
      <c r="AD9" s="143" t="s">
        <v>19</v>
      </c>
      <c r="AE9" s="144"/>
      <c r="AF9" s="145"/>
      <c r="AG9" s="143" t="s">
        <v>20</v>
      </c>
      <c r="AH9" s="144"/>
      <c r="AI9" s="145"/>
      <c r="AJ9" s="143" t="s">
        <v>87</v>
      </c>
      <c r="AK9" s="144"/>
      <c r="AL9" s="145"/>
      <c r="AM9" s="137"/>
      <c r="AN9" s="140"/>
      <c r="AO9" s="141"/>
      <c r="AP9" s="137"/>
      <c r="AQ9" s="140"/>
      <c r="AR9" s="141"/>
      <c r="AS9" s="137"/>
      <c r="AT9" s="140"/>
      <c r="AU9" s="141"/>
    </row>
    <row r="10" spans="1:47">
      <c r="A10" s="134"/>
      <c r="B10" s="137"/>
      <c r="C10" s="45" t="s">
        <v>5</v>
      </c>
      <c r="D10" s="45" t="s">
        <v>203</v>
      </c>
      <c r="E10" s="45" t="s">
        <v>204</v>
      </c>
      <c r="F10" s="45" t="s">
        <v>5</v>
      </c>
      <c r="G10" s="45" t="s">
        <v>203</v>
      </c>
      <c r="H10" s="45" t="s">
        <v>204</v>
      </c>
      <c r="I10" s="45" t="s">
        <v>5</v>
      </c>
      <c r="J10" s="45" t="s">
        <v>203</v>
      </c>
      <c r="K10" s="45" t="s">
        <v>204</v>
      </c>
      <c r="L10" s="45" t="s">
        <v>5</v>
      </c>
      <c r="M10" s="45" t="s">
        <v>203</v>
      </c>
      <c r="N10" s="45" t="s">
        <v>204</v>
      </c>
      <c r="O10" s="45" t="s">
        <v>5</v>
      </c>
      <c r="P10" s="45" t="s">
        <v>203</v>
      </c>
      <c r="Q10" s="45" t="s">
        <v>204</v>
      </c>
      <c r="R10" s="45" t="s">
        <v>5</v>
      </c>
      <c r="S10" s="45" t="s">
        <v>203</v>
      </c>
      <c r="T10" s="45" t="s">
        <v>204</v>
      </c>
      <c r="U10" s="45" t="s">
        <v>5</v>
      </c>
      <c r="V10" s="45" t="s">
        <v>203</v>
      </c>
      <c r="W10" s="45" t="s">
        <v>204</v>
      </c>
      <c r="X10" s="45" t="s">
        <v>5</v>
      </c>
      <c r="Y10" s="45" t="s">
        <v>203</v>
      </c>
      <c r="Z10" s="45" t="s">
        <v>204</v>
      </c>
      <c r="AA10" s="45" t="s">
        <v>5</v>
      </c>
      <c r="AB10" s="45" t="s">
        <v>203</v>
      </c>
      <c r="AC10" s="45" t="s">
        <v>204</v>
      </c>
      <c r="AD10" s="45" t="s">
        <v>5</v>
      </c>
      <c r="AE10" s="45" t="s">
        <v>203</v>
      </c>
      <c r="AF10" s="45" t="s">
        <v>204</v>
      </c>
      <c r="AG10" s="45" t="s">
        <v>5</v>
      </c>
      <c r="AH10" s="45" t="s">
        <v>203</v>
      </c>
      <c r="AI10" s="45" t="s">
        <v>204</v>
      </c>
      <c r="AJ10" s="45" t="s">
        <v>5</v>
      </c>
      <c r="AK10" s="45" t="s">
        <v>203</v>
      </c>
      <c r="AL10" s="45" t="s">
        <v>204</v>
      </c>
      <c r="AM10" s="45" t="s">
        <v>5</v>
      </c>
      <c r="AN10" s="45" t="s">
        <v>203</v>
      </c>
      <c r="AO10" s="45" t="s">
        <v>204</v>
      </c>
      <c r="AP10" s="45" t="s">
        <v>5</v>
      </c>
      <c r="AQ10" s="45" t="s">
        <v>203</v>
      </c>
      <c r="AR10" s="45" t="s">
        <v>204</v>
      </c>
      <c r="AS10" s="45" t="s">
        <v>5</v>
      </c>
      <c r="AT10" s="45" t="s">
        <v>203</v>
      </c>
      <c r="AU10" s="45" t="s">
        <v>204</v>
      </c>
    </row>
    <row r="11" spans="1:47">
      <c r="A11" s="43">
        <v>1</v>
      </c>
      <c r="B11" s="80" t="s">
        <v>205</v>
      </c>
      <c r="C11" s="80">
        <f>humanities!E24+science!D39+commerce!D32</f>
        <v>38</v>
      </c>
      <c r="D11" s="80">
        <f>humanities!F24+science!E39+commerce!E32</f>
        <v>27</v>
      </c>
      <c r="E11" s="80">
        <f>SUM(C11:D11)</f>
        <v>65</v>
      </c>
      <c r="F11" s="80">
        <f>humanities!E25+science!D40+commerce!D33</f>
        <v>38</v>
      </c>
      <c r="G11" s="80">
        <f>humanities!F25+science!E40+commerce!E33</f>
        <v>27</v>
      </c>
      <c r="H11" s="80">
        <f>SUM(F11:G11)</f>
        <v>65</v>
      </c>
      <c r="I11" s="80">
        <f>IFERROR(100*F11/C11,0)</f>
        <v>100</v>
      </c>
      <c r="J11" s="80">
        <f t="shared" ref="J11:K11" si="0">IFERROR(100*G11/D11,0)</f>
        <v>100</v>
      </c>
      <c r="K11" s="80">
        <f t="shared" si="0"/>
        <v>100</v>
      </c>
      <c r="L11" s="80">
        <f>humanities!E27+science!D42+commerce!D35</f>
        <v>1</v>
      </c>
      <c r="M11" s="80">
        <f>humanities!F27+science!E42+commerce!E35</f>
        <v>1</v>
      </c>
      <c r="N11" s="80">
        <f>SUM(L11:M11)</f>
        <v>2</v>
      </c>
      <c r="O11" s="80">
        <f>humanities!E28+science!D43+commerce!D36</f>
        <v>2</v>
      </c>
      <c r="P11" s="80">
        <f>humanities!F28+science!E43+commerce!E36</f>
        <v>3</v>
      </c>
      <c r="Q11" s="80">
        <f>SUM(O11:P11)</f>
        <v>5</v>
      </c>
      <c r="R11" s="80">
        <f>humanities!E29+science!D44+commerce!D37</f>
        <v>5</v>
      </c>
      <c r="S11" s="80">
        <f>humanities!F29+science!E44+commerce!E37</f>
        <v>2</v>
      </c>
      <c r="T11" s="80">
        <f>SUM(R11:S11)</f>
        <v>7</v>
      </c>
      <c r="U11" s="80">
        <f>humanities!E30+science!D45+commerce!D38</f>
        <v>4</v>
      </c>
      <c r="V11" s="80">
        <f>humanities!F30+science!E45+commerce!E38</f>
        <v>4</v>
      </c>
      <c r="W11" s="80">
        <f>SUM(U11:V11)</f>
        <v>8</v>
      </c>
      <c r="X11" s="80">
        <f>humanities!E31+science!D46+commerce!D39</f>
        <v>8</v>
      </c>
      <c r="Y11" s="80">
        <f>humanities!F31+science!E46+commerce!E39</f>
        <v>3</v>
      </c>
      <c r="Z11" s="80">
        <f>SUM(X11:Y11)</f>
        <v>11</v>
      </c>
      <c r="AA11" s="80">
        <f>humanities!E32+science!D47+commerce!D40</f>
        <v>6</v>
      </c>
      <c r="AB11" s="80">
        <f>humanities!F32+science!E47+commerce!E40</f>
        <v>4</v>
      </c>
      <c r="AC11" s="80">
        <f>SUM(AA11:AB11)</f>
        <v>10</v>
      </c>
      <c r="AD11" s="80">
        <f>humanities!E33+science!D48+commerce!D41</f>
        <v>9</v>
      </c>
      <c r="AE11" s="80">
        <f>humanities!F33+science!E48+commerce!E41</f>
        <v>8</v>
      </c>
      <c r="AF11" s="80">
        <f>SUM(AD11:AE11)</f>
        <v>17</v>
      </c>
      <c r="AG11" s="80">
        <f>humanities!E34+science!D49+commerce!D42</f>
        <v>3</v>
      </c>
      <c r="AH11" s="80">
        <f>humanities!F34+science!E49+commerce!E42</f>
        <v>2</v>
      </c>
      <c r="AI11" s="80">
        <f>SUM(AG11:AH11)</f>
        <v>5</v>
      </c>
      <c r="AJ11" s="80">
        <f>humanities!E35+science!D50+commerce!D43</f>
        <v>0</v>
      </c>
      <c r="AK11" s="80">
        <f>humanities!F35+science!E50+commerce!E43</f>
        <v>0</v>
      </c>
      <c r="AL11" s="80">
        <f>SUM(AJ11:AK11)</f>
        <v>0</v>
      </c>
      <c r="AM11" s="80">
        <f>SUM(L11,O11,R11,U11,X11,AA11,AD11,AG11,AJ11)</f>
        <v>38</v>
      </c>
      <c r="AN11" s="80">
        <f t="shared" ref="AN11:AO11" si="1">SUM(M11,P11,S11,V11,Y11,AB11,AE11,AH11,AK11)</f>
        <v>27</v>
      </c>
      <c r="AO11" s="80">
        <f t="shared" si="1"/>
        <v>65</v>
      </c>
      <c r="AP11" s="80">
        <f>L11*8+O11*7+R11*6+U11*5+X11*4+AA11*3+AD11*2+AG11*1</f>
        <v>143</v>
      </c>
      <c r="AQ11" s="80">
        <f t="shared" ref="AQ11:AR11" si="2">M11*8+P11*7+S11*6+V11*5+Y11*4+AB11*3+AE11*2+AH11*1</f>
        <v>103</v>
      </c>
      <c r="AR11" s="80">
        <f t="shared" si="2"/>
        <v>246</v>
      </c>
      <c r="AS11" s="81">
        <f>100*AP11/(AM11*8)</f>
        <v>47.039473684210527</v>
      </c>
      <c r="AT11" s="81">
        <f t="shared" ref="AT11:AU11" si="3">100*AQ11/(AN11*8)</f>
        <v>47.685185185185183</v>
      </c>
      <c r="AU11" s="81">
        <f t="shared" si="3"/>
        <v>47.307692307692307</v>
      </c>
    </row>
    <row r="12" spans="1:47">
      <c r="A12" s="43">
        <v>2</v>
      </c>
      <c r="B12" s="80" t="s">
        <v>206</v>
      </c>
      <c r="C12" s="80">
        <f>humanities!H24+science!G39+commerce!G32</f>
        <v>12</v>
      </c>
      <c r="D12" s="80">
        <f>humanities!I24+science!H39+commerce!H32</f>
        <v>20</v>
      </c>
      <c r="E12" s="80">
        <f t="shared" ref="E12:E24" si="4">SUM(C12:D12)</f>
        <v>32</v>
      </c>
      <c r="F12" s="80">
        <f>humanities!H25+science!G40+commerce!G33</f>
        <v>12</v>
      </c>
      <c r="G12" s="80">
        <f>humanities!I25+science!H40+commerce!H33</f>
        <v>20</v>
      </c>
      <c r="H12" s="80">
        <f t="shared" ref="H12:H24" si="5">SUM(F12:G12)</f>
        <v>32</v>
      </c>
      <c r="I12" s="80">
        <f t="shared" ref="I12:I24" si="6">IFERROR(100*F12/C12,0)</f>
        <v>100</v>
      </c>
      <c r="J12" s="80">
        <f t="shared" ref="J12:J24" si="7">IFERROR(100*G12/D12,0)</f>
        <v>100</v>
      </c>
      <c r="K12" s="80">
        <f t="shared" ref="K12:K24" si="8">IFERROR(100*H12/E12,0)</f>
        <v>100</v>
      </c>
      <c r="L12" s="80">
        <f>humanities!H27+science!G42+commerce!G35</f>
        <v>2</v>
      </c>
      <c r="M12" s="80">
        <f>humanities!I27+science!H42+commerce!H35</f>
        <v>7</v>
      </c>
      <c r="N12" s="80">
        <f t="shared" ref="N12:N24" si="9">SUM(L12:M12)</f>
        <v>9</v>
      </c>
      <c r="O12" s="80">
        <f>humanities!H28+science!G43+commerce!G36</f>
        <v>3</v>
      </c>
      <c r="P12" s="80">
        <f>humanities!I28+science!H43+commerce!H36</f>
        <v>2</v>
      </c>
      <c r="Q12" s="80">
        <f t="shared" ref="Q12:Q24" si="10">SUM(O12:P12)</f>
        <v>5</v>
      </c>
      <c r="R12" s="80">
        <f>humanities!H29+science!G44+commerce!G37</f>
        <v>0</v>
      </c>
      <c r="S12" s="80">
        <f>humanities!I29+science!H44+commerce!H37</f>
        <v>4</v>
      </c>
      <c r="T12" s="80">
        <f t="shared" ref="T12:T24" si="11">SUM(R12:S12)</f>
        <v>4</v>
      </c>
      <c r="U12" s="80">
        <f>humanities!H30+science!G45+commerce!G38</f>
        <v>3</v>
      </c>
      <c r="V12" s="80">
        <f>humanities!I30+science!H45+commerce!H38</f>
        <v>3</v>
      </c>
      <c r="W12" s="80">
        <f t="shared" ref="W12:W24" si="12">SUM(U12:V12)</f>
        <v>6</v>
      </c>
      <c r="X12" s="80">
        <f>humanities!H31+science!G46+commerce!G39</f>
        <v>1</v>
      </c>
      <c r="Y12" s="80">
        <f>humanities!I31+science!H46+commerce!H39</f>
        <v>1</v>
      </c>
      <c r="Z12" s="80">
        <f t="shared" ref="Z12:Z24" si="13">SUM(X12:Y12)</f>
        <v>2</v>
      </c>
      <c r="AA12" s="80">
        <f>humanities!H32+science!G47+commerce!G40</f>
        <v>2</v>
      </c>
      <c r="AB12" s="80">
        <f>humanities!I32+science!H47+commerce!H40</f>
        <v>1</v>
      </c>
      <c r="AC12" s="80">
        <f t="shared" ref="AC12:AC24" si="14">SUM(AA12:AB12)</f>
        <v>3</v>
      </c>
      <c r="AD12" s="80">
        <f>humanities!H33+science!G48+commerce!G41</f>
        <v>1</v>
      </c>
      <c r="AE12" s="80">
        <f>humanities!I33+science!H48+commerce!H41</f>
        <v>2</v>
      </c>
      <c r="AF12" s="80">
        <f t="shared" ref="AF12:AF24" si="15">SUM(AD12:AE12)</f>
        <v>3</v>
      </c>
      <c r="AG12" s="80">
        <f>humanities!H34+science!G49+commerce!G42</f>
        <v>0</v>
      </c>
      <c r="AH12" s="80">
        <f>humanities!I34+science!H49+commerce!H42</f>
        <v>0</v>
      </c>
      <c r="AI12" s="80">
        <f t="shared" ref="AI12:AI24" si="16">SUM(AG12:AH12)</f>
        <v>0</v>
      </c>
      <c r="AJ12" s="80">
        <f>humanities!H35+science!G50+commerce!G43</f>
        <v>0</v>
      </c>
      <c r="AK12" s="80">
        <f>humanities!I35+science!H50+commerce!H43</f>
        <v>0</v>
      </c>
      <c r="AL12" s="80">
        <f t="shared" ref="AL12:AL24" si="17">SUM(AJ12:AK12)</f>
        <v>0</v>
      </c>
      <c r="AM12" s="80">
        <f t="shared" ref="AM12:AM24" si="18">SUM(L12,O12,R12,U12,X12,AA12,AD12,AG12,AJ12)</f>
        <v>12</v>
      </c>
      <c r="AN12" s="80">
        <f t="shared" ref="AN12:AN24" si="19">SUM(M12,P12,S12,V12,Y12,AB12,AE12,AH12,AK12)</f>
        <v>20</v>
      </c>
      <c r="AO12" s="80">
        <f t="shared" ref="AO12:AO24" si="20">SUM(N12,Q12,T12,W12,Z12,AC12,AF12,AI12,AL12)</f>
        <v>32</v>
      </c>
      <c r="AP12" s="80">
        <f t="shared" ref="AP12:AP24" si="21">L12*8+O12*7+R12*6+U12*5+X12*4+AA12*3+AD12*2+AG12*1</f>
        <v>64</v>
      </c>
      <c r="AQ12" s="80">
        <f t="shared" ref="AQ12:AQ24" si="22">M12*8+P12*7+S12*6+V12*5+Y12*4+AB12*3+AE12*2+AH12*1</f>
        <v>120</v>
      </c>
      <c r="AR12" s="80">
        <f t="shared" ref="AR12:AR24" si="23">N12*8+Q12*7+T12*6+W12*5+Z12*4+AC12*3+AF12*2+AI12*1</f>
        <v>184</v>
      </c>
      <c r="AS12" s="81">
        <f t="shared" ref="AS12:AS24" si="24">100*AP12/(AM12*8)</f>
        <v>66.666666666666671</v>
      </c>
      <c r="AT12" s="81">
        <f t="shared" ref="AT12:AT24" si="25">100*AQ12/(AN12*8)</f>
        <v>75</v>
      </c>
      <c r="AU12" s="81">
        <f t="shared" ref="AU12:AU24" si="26">100*AR12/(AO12*8)</f>
        <v>71.875</v>
      </c>
    </row>
    <row r="13" spans="1:47">
      <c r="A13" s="43">
        <v>3</v>
      </c>
      <c r="B13" s="80" t="s">
        <v>207</v>
      </c>
      <c r="C13" s="80">
        <f>science!J39+commerce!S32</f>
        <v>20</v>
      </c>
      <c r="D13" s="80">
        <f>science!K39+commerce!T32</f>
        <v>7</v>
      </c>
      <c r="E13" s="80">
        <f t="shared" si="4"/>
        <v>27</v>
      </c>
      <c r="F13" s="80">
        <f>science!J40+commerce!S33</f>
        <v>20</v>
      </c>
      <c r="G13" s="80">
        <f>science!K40+commerce!T33</f>
        <v>7</v>
      </c>
      <c r="H13" s="80">
        <f t="shared" si="5"/>
        <v>27</v>
      </c>
      <c r="I13" s="80">
        <f t="shared" si="6"/>
        <v>100</v>
      </c>
      <c r="J13" s="80">
        <f t="shared" si="7"/>
        <v>100</v>
      </c>
      <c r="K13" s="80">
        <f t="shared" si="8"/>
        <v>100</v>
      </c>
      <c r="L13" s="80">
        <v>3</v>
      </c>
      <c r="M13" s="80">
        <v>1</v>
      </c>
      <c r="N13" s="80">
        <f t="shared" si="9"/>
        <v>4</v>
      </c>
      <c r="O13" s="80">
        <v>2</v>
      </c>
      <c r="P13" s="80">
        <v>2</v>
      </c>
      <c r="Q13" s="80">
        <f t="shared" si="10"/>
        <v>4</v>
      </c>
      <c r="R13" s="80">
        <v>3</v>
      </c>
      <c r="S13" s="80">
        <v>0</v>
      </c>
      <c r="T13" s="80">
        <f t="shared" si="11"/>
        <v>3</v>
      </c>
      <c r="U13" s="80">
        <v>3</v>
      </c>
      <c r="V13" s="80">
        <v>0</v>
      </c>
      <c r="W13" s="80">
        <f t="shared" si="12"/>
        <v>3</v>
      </c>
      <c r="X13" s="80">
        <v>1</v>
      </c>
      <c r="Y13" s="80">
        <v>2</v>
      </c>
      <c r="Z13" s="80">
        <f t="shared" si="13"/>
        <v>3</v>
      </c>
      <c r="AA13" s="80">
        <v>4</v>
      </c>
      <c r="AB13" s="80">
        <v>1</v>
      </c>
      <c r="AC13" s="80">
        <f t="shared" si="14"/>
        <v>5</v>
      </c>
      <c r="AD13" s="80">
        <v>3</v>
      </c>
      <c r="AE13" s="80">
        <v>1</v>
      </c>
      <c r="AF13" s="80">
        <f t="shared" si="15"/>
        <v>4</v>
      </c>
      <c r="AG13" s="80">
        <v>1</v>
      </c>
      <c r="AH13" s="80">
        <v>0</v>
      </c>
      <c r="AI13" s="80">
        <f t="shared" si="16"/>
        <v>1</v>
      </c>
      <c r="AJ13" s="80">
        <v>0</v>
      </c>
      <c r="AK13" s="80">
        <v>0</v>
      </c>
      <c r="AL13" s="80">
        <f t="shared" si="17"/>
        <v>0</v>
      </c>
      <c r="AM13" s="80">
        <f t="shared" si="18"/>
        <v>20</v>
      </c>
      <c r="AN13" s="80">
        <f t="shared" si="19"/>
        <v>7</v>
      </c>
      <c r="AO13" s="80">
        <f t="shared" si="20"/>
        <v>27</v>
      </c>
      <c r="AP13" s="80">
        <f t="shared" si="21"/>
        <v>94</v>
      </c>
      <c r="AQ13" s="80">
        <f t="shared" si="22"/>
        <v>35</v>
      </c>
      <c r="AR13" s="80">
        <f t="shared" si="23"/>
        <v>129</v>
      </c>
      <c r="AS13" s="81">
        <f t="shared" si="24"/>
        <v>58.75</v>
      </c>
      <c r="AT13" s="81">
        <f t="shared" si="25"/>
        <v>62.5</v>
      </c>
      <c r="AU13" s="81">
        <f t="shared" si="26"/>
        <v>59.722222222222221</v>
      </c>
    </row>
    <row r="14" spans="1:47">
      <c r="A14" s="43">
        <v>4</v>
      </c>
      <c r="B14" s="80" t="s">
        <v>208</v>
      </c>
      <c r="C14" s="80">
        <f>science!M39</f>
        <v>23</v>
      </c>
      <c r="D14" s="80">
        <f>science!N39</f>
        <v>7</v>
      </c>
      <c r="E14" s="80">
        <f t="shared" si="4"/>
        <v>30</v>
      </c>
      <c r="F14" s="80">
        <f>science!M40</f>
        <v>23</v>
      </c>
      <c r="G14" s="80">
        <f>science!N40</f>
        <v>7</v>
      </c>
      <c r="H14" s="80">
        <f t="shared" si="5"/>
        <v>30</v>
      </c>
      <c r="I14" s="80">
        <f t="shared" si="6"/>
        <v>100</v>
      </c>
      <c r="J14" s="80">
        <f t="shared" si="7"/>
        <v>100</v>
      </c>
      <c r="K14" s="80">
        <f t="shared" si="8"/>
        <v>100</v>
      </c>
      <c r="L14" s="80">
        <v>3</v>
      </c>
      <c r="M14" s="80">
        <v>2</v>
      </c>
      <c r="N14" s="80">
        <f t="shared" si="9"/>
        <v>5</v>
      </c>
      <c r="O14" s="80">
        <v>4</v>
      </c>
      <c r="P14" s="80">
        <v>0</v>
      </c>
      <c r="Q14" s="80">
        <f t="shared" si="10"/>
        <v>4</v>
      </c>
      <c r="R14" s="80">
        <v>5</v>
      </c>
      <c r="S14" s="80">
        <v>3</v>
      </c>
      <c r="T14" s="80">
        <f t="shared" si="11"/>
        <v>8</v>
      </c>
      <c r="U14" s="80">
        <v>4</v>
      </c>
      <c r="V14" s="80">
        <v>1</v>
      </c>
      <c r="W14" s="80">
        <f t="shared" si="12"/>
        <v>5</v>
      </c>
      <c r="X14" s="80">
        <v>3</v>
      </c>
      <c r="Y14" s="80">
        <v>0</v>
      </c>
      <c r="Z14" s="80">
        <f t="shared" si="13"/>
        <v>3</v>
      </c>
      <c r="AA14" s="80">
        <v>3</v>
      </c>
      <c r="AB14" s="80">
        <v>1</v>
      </c>
      <c r="AC14" s="80">
        <f t="shared" si="14"/>
        <v>4</v>
      </c>
      <c r="AD14" s="80">
        <v>0</v>
      </c>
      <c r="AE14" s="80">
        <v>0</v>
      </c>
      <c r="AF14" s="80">
        <f t="shared" si="15"/>
        <v>0</v>
      </c>
      <c r="AG14" s="80">
        <v>1</v>
      </c>
      <c r="AH14" s="80">
        <v>0</v>
      </c>
      <c r="AI14" s="80">
        <f t="shared" si="16"/>
        <v>1</v>
      </c>
      <c r="AJ14" s="80">
        <v>0</v>
      </c>
      <c r="AK14" s="80">
        <v>0</v>
      </c>
      <c r="AL14" s="80">
        <f t="shared" si="17"/>
        <v>0</v>
      </c>
      <c r="AM14" s="80">
        <f t="shared" si="18"/>
        <v>23</v>
      </c>
      <c r="AN14" s="80">
        <f t="shared" si="19"/>
        <v>7</v>
      </c>
      <c r="AO14" s="80">
        <f t="shared" si="20"/>
        <v>30</v>
      </c>
      <c r="AP14" s="80">
        <f t="shared" si="21"/>
        <v>124</v>
      </c>
      <c r="AQ14" s="80">
        <f t="shared" si="22"/>
        <v>42</v>
      </c>
      <c r="AR14" s="80">
        <f t="shared" si="23"/>
        <v>166</v>
      </c>
      <c r="AS14" s="81">
        <f t="shared" si="24"/>
        <v>67.391304347826093</v>
      </c>
      <c r="AT14" s="81">
        <f t="shared" si="25"/>
        <v>75</v>
      </c>
      <c r="AU14" s="81">
        <f t="shared" si="26"/>
        <v>69.166666666666671</v>
      </c>
    </row>
    <row r="15" spans="1:47">
      <c r="A15" s="43">
        <v>5</v>
      </c>
      <c r="B15" s="80" t="s">
        <v>209</v>
      </c>
      <c r="C15" s="80">
        <f>science!P39</f>
        <v>23</v>
      </c>
      <c r="D15" s="80">
        <f>science!Q39</f>
        <v>7</v>
      </c>
      <c r="E15" s="80">
        <f t="shared" si="4"/>
        <v>30</v>
      </c>
      <c r="F15" s="80">
        <f>science!P40</f>
        <v>22</v>
      </c>
      <c r="G15" s="80">
        <f>science!Q40</f>
        <v>7</v>
      </c>
      <c r="H15" s="80">
        <f t="shared" si="5"/>
        <v>29</v>
      </c>
      <c r="I15" s="81">
        <f t="shared" si="6"/>
        <v>95.652173913043484</v>
      </c>
      <c r="J15" s="80">
        <f t="shared" si="7"/>
        <v>100</v>
      </c>
      <c r="K15" s="81">
        <f t="shared" si="8"/>
        <v>96.666666666666671</v>
      </c>
      <c r="L15" s="80">
        <v>3</v>
      </c>
      <c r="M15" s="80">
        <v>0</v>
      </c>
      <c r="N15" s="80">
        <f t="shared" si="9"/>
        <v>3</v>
      </c>
      <c r="O15" s="80">
        <v>3</v>
      </c>
      <c r="P15" s="80">
        <v>3</v>
      </c>
      <c r="Q15" s="80">
        <f t="shared" si="10"/>
        <v>6</v>
      </c>
      <c r="R15" s="80">
        <v>3</v>
      </c>
      <c r="S15" s="80">
        <v>1</v>
      </c>
      <c r="T15" s="80">
        <f t="shared" si="11"/>
        <v>4</v>
      </c>
      <c r="U15" s="80">
        <v>2</v>
      </c>
      <c r="V15" s="80">
        <v>1</v>
      </c>
      <c r="W15" s="80">
        <f t="shared" si="12"/>
        <v>3</v>
      </c>
      <c r="X15" s="80">
        <v>5</v>
      </c>
      <c r="Y15" s="80">
        <v>0</v>
      </c>
      <c r="Z15" s="80">
        <f t="shared" si="13"/>
        <v>5</v>
      </c>
      <c r="AA15" s="80">
        <v>2</v>
      </c>
      <c r="AB15" s="80">
        <v>0</v>
      </c>
      <c r="AC15" s="80">
        <f t="shared" si="14"/>
        <v>2</v>
      </c>
      <c r="AD15" s="80">
        <v>1</v>
      </c>
      <c r="AE15" s="80">
        <v>2</v>
      </c>
      <c r="AF15" s="80">
        <f t="shared" si="15"/>
        <v>3</v>
      </c>
      <c r="AG15" s="80">
        <v>3</v>
      </c>
      <c r="AH15" s="80">
        <v>0</v>
      </c>
      <c r="AI15" s="80">
        <f t="shared" si="16"/>
        <v>3</v>
      </c>
      <c r="AJ15" s="80">
        <v>1</v>
      </c>
      <c r="AK15" s="80">
        <v>0</v>
      </c>
      <c r="AL15" s="80">
        <f t="shared" si="17"/>
        <v>1</v>
      </c>
      <c r="AM15" s="80">
        <f t="shared" si="18"/>
        <v>23</v>
      </c>
      <c r="AN15" s="80">
        <f t="shared" si="19"/>
        <v>7</v>
      </c>
      <c r="AO15" s="80">
        <f t="shared" si="20"/>
        <v>30</v>
      </c>
      <c r="AP15" s="80">
        <f t="shared" si="21"/>
        <v>104</v>
      </c>
      <c r="AQ15" s="80">
        <f t="shared" si="22"/>
        <v>36</v>
      </c>
      <c r="AR15" s="80">
        <f t="shared" si="23"/>
        <v>140</v>
      </c>
      <c r="AS15" s="81">
        <f t="shared" si="24"/>
        <v>56.521739130434781</v>
      </c>
      <c r="AT15" s="81">
        <f t="shared" si="25"/>
        <v>64.285714285714292</v>
      </c>
      <c r="AU15" s="81">
        <f t="shared" si="26"/>
        <v>58.333333333333336</v>
      </c>
    </row>
    <row r="16" spans="1:47">
      <c r="A16" s="43">
        <v>6</v>
      </c>
      <c r="B16" s="80" t="s">
        <v>210</v>
      </c>
      <c r="C16" s="80">
        <f>science!V39</f>
        <v>7</v>
      </c>
      <c r="D16" s="80">
        <f>science!W39</f>
        <v>3</v>
      </c>
      <c r="E16" s="80">
        <f t="shared" si="4"/>
        <v>10</v>
      </c>
      <c r="F16" s="80">
        <f>science!V40</f>
        <v>7</v>
      </c>
      <c r="G16" s="80">
        <f>science!W40</f>
        <v>3</v>
      </c>
      <c r="H16" s="80">
        <f t="shared" si="5"/>
        <v>10</v>
      </c>
      <c r="I16" s="80">
        <f t="shared" si="6"/>
        <v>100</v>
      </c>
      <c r="J16" s="80">
        <f t="shared" si="7"/>
        <v>100</v>
      </c>
      <c r="K16" s="80">
        <f t="shared" si="8"/>
        <v>100</v>
      </c>
      <c r="L16" s="80">
        <v>0</v>
      </c>
      <c r="M16" s="80">
        <v>0</v>
      </c>
      <c r="N16" s="80">
        <f t="shared" si="9"/>
        <v>0</v>
      </c>
      <c r="O16" s="80">
        <v>2</v>
      </c>
      <c r="P16" s="80">
        <v>1</v>
      </c>
      <c r="Q16" s="80">
        <f t="shared" si="10"/>
        <v>3</v>
      </c>
      <c r="R16" s="80">
        <v>2</v>
      </c>
      <c r="S16" s="80">
        <v>1</v>
      </c>
      <c r="T16" s="80">
        <f t="shared" si="11"/>
        <v>3</v>
      </c>
      <c r="U16" s="80">
        <v>0</v>
      </c>
      <c r="V16" s="80">
        <v>0</v>
      </c>
      <c r="W16" s="80">
        <f t="shared" si="12"/>
        <v>0</v>
      </c>
      <c r="X16" s="80">
        <v>1</v>
      </c>
      <c r="Y16" s="80">
        <v>0</v>
      </c>
      <c r="Z16" s="80">
        <f t="shared" si="13"/>
        <v>1</v>
      </c>
      <c r="AA16" s="80">
        <v>1</v>
      </c>
      <c r="AB16" s="80">
        <v>1</v>
      </c>
      <c r="AC16" s="80">
        <f t="shared" si="14"/>
        <v>2</v>
      </c>
      <c r="AD16" s="80">
        <v>0</v>
      </c>
      <c r="AE16" s="80">
        <v>0</v>
      </c>
      <c r="AF16" s="80">
        <f t="shared" si="15"/>
        <v>0</v>
      </c>
      <c r="AG16" s="80">
        <v>1</v>
      </c>
      <c r="AH16" s="80">
        <v>0</v>
      </c>
      <c r="AI16" s="80">
        <f>SUM(AG16:AH16)</f>
        <v>1</v>
      </c>
      <c r="AJ16" s="80">
        <v>0</v>
      </c>
      <c r="AK16" s="80">
        <v>0</v>
      </c>
      <c r="AL16" s="80">
        <f t="shared" si="17"/>
        <v>0</v>
      </c>
      <c r="AM16" s="80">
        <f t="shared" si="18"/>
        <v>7</v>
      </c>
      <c r="AN16" s="80">
        <f t="shared" si="19"/>
        <v>3</v>
      </c>
      <c r="AO16" s="80">
        <f t="shared" si="20"/>
        <v>10</v>
      </c>
      <c r="AP16" s="80">
        <f t="shared" si="21"/>
        <v>34</v>
      </c>
      <c r="AQ16" s="80">
        <f t="shared" si="22"/>
        <v>16</v>
      </c>
      <c r="AR16" s="80">
        <f t="shared" si="23"/>
        <v>50</v>
      </c>
      <c r="AS16" s="81">
        <f t="shared" si="24"/>
        <v>60.714285714285715</v>
      </c>
      <c r="AT16" s="81">
        <f t="shared" si="25"/>
        <v>66.666666666666671</v>
      </c>
      <c r="AU16" s="81">
        <f t="shared" si="26"/>
        <v>62.5</v>
      </c>
    </row>
    <row r="17" spans="1:47">
      <c r="A17" s="43">
        <v>7</v>
      </c>
      <c r="B17" s="80" t="s">
        <v>217</v>
      </c>
      <c r="C17" s="80">
        <f>science!S39</f>
        <v>14</v>
      </c>
      <c r="D17" s="80">
        <f>science!T39</f>
        <v>4</v>
      </c>
      <c r="E17" s="80">
        <f t="shared" si="4"/>
        <v>18</v>
      </c>
      <c r="F17" s="80">
        <f>science!S40</f>
        <v>14</v>
      </c>
      <c r="G17" s="80">
        <f>science!T40</f>
        <v>4</v>
      </c>
      <c r="H17" s="80">
        <f t="shared" si="5"/>
        <v>18</v>
      </c>
      <c r="I17" s="80">
        <f t="shared" si="6"/>
        <v>100</v>
      </c>
      <c r="J17" s="80">
        <f t="shared" si="7"/>
        <v>100</v>
      </c>
      <c r="K17" s="80">
        <f t="shared" si="8"/>
        <v>100</v>
      </c>
      <c r="L17" s="80">
        <v>1</v>
      </c>
      <c r="M17" s="80">
        <v>1</v>
      </c>
      <c r="N17" s="80">
        <f t="shared" si="9"/>
        <v>2</v>
      </c>
      <c r="O17" s="80">
        <v>5</v>
      </c>
      <c r="P17" s="80">
        <v>2</v>
      </c>
      <c r="Q17" s="80">
        <f t="shared" si="10"/>
        <v>7</v>
      </c>
      <c r="R17" s="80">
        <v>5</v>
      </c>
      <c r="S17" s="80">
        <v>0</v>
      </c>
      <c r="T17" s="80">
        <f t="shared" si="11"/>
        <v>5</v>
      </c>
      <c r="U17" s="80">
        <v>1</v>
      </c>
      <c r="V17" s="80">
        <v>1</v>
      </c>
      <c r="W17" s="80">
        <f t="shared" si="12"/>
        <v>2</v>
      </c>
      <c r="X17" s="80">
        <v>1</v>
      </c>
      <c r="Y17" s="80">
        <v>0</v>
      </c>
      <c r="Z17" s="80">
        <f t="shared" si="13"/>
        <v>1</v>
      </c>
      <c r="AA17" s="80">
        <v>0</v>
      </c>
      <c r="AB17" s="80">
        <v>0</v>
      </c>
      <c r="AC17" s="80">
        <f t="shared" si="14"/>
        <v>0</v>
      </c>
      <c r="AD17" s="80">
        <v>1</v>
      </c>
      <c r="AE17" s="80">
        <v>0</v>
      </c>
      <c r="AF17" s="80">
        <f>SUM(AD17:AE17)</f>
        <v>1</v>
      </c>
      <c r="AG17" s="80">
        <v>0</v>
      </c>
      <c r="AH17" s="80">
        <v>0</v>
      </c>
      <c r="AI17" s="80">
        <f t="shared" si="16"/>
        <v>0</v>
      </c>
      <c r="AJ17" s="80">
        <v>0</v>
      </c>
      <c r="AK17" s="80">
        <v>0</v>
      </c>
      <c r="AL17" s="80">
        <f t="shared" si="17"/>
        <v>0</v>
      </c>
      <c r="AM17" s="80">
        <f t="shared" si="18"/>
        <v>14</v>
      </c>
      <c r="AN17" s="80">
        <f t="shared" si="19"/>
        <v>4</v>
      </c>
      <c r="AO17" s="80">
        <f t="shared" si="20"/>
        <v>18</v>
      </c>
      <c r="AP17" s="80">
        <f t="shared" si="21"/>
        <v>84</v>
      </c>
      <c r="AQ17" s="80">
        <f t="shared" si="22"/>
        <v>27</v>
      </c>
      <c r="AR17" s="80">
        <f t="shared" si="23"/>
        <v>111</v>
      </c>
      <c r="AS17" s="81">
        <f t="shared" si="24"/>
        <v>75</v>
      </c>
      <c r="AT17" s="81">
        <f t="shared" si="25"/>
        <v>84.375</v>
      </c>
      <c r="AU17" s="81">
        <f t="shared" si="26"/>
        <v>77.083333333333329</v>
      </c>
    </row>
    <row r="18" spans="1:47">
      <c r="A18" s="43">
        <v>8</v>
      </c>
      <c r="B18" s="80" t="s">
        <v>212</v>
      </c>
      <c r="C18" s="80">
        <f>humanities!Q24+commerce!J32</f>
        <v>15</v>
      </c>
      <c r="D18" s="80">
        <f>humanities!R24+commerce!K32</f>
        <v>20</v>
      </c>
      <c r="E18" s="80">
        <f t="shared" si="4"/>
        <v>35</v>
      </c>
      <c r="F18" s="80">
        <f>humanities!Q25+commerce!J33</f>
        <v>14</v>
      </c>
      <c r="G18" s="80">
        <f>humanities!R25+commerce!K33</f>
        <v>19</v>
      </c>
      <c r="H18" s="80">
        <f t="shared" si="5"/>
        <v>33</v>
      </c>
      <c r="I18" s="81">
        <f t="shared" si="6"/>
        <v>93.333333333333329</v>
      </c>
      <c r="J18" s="82">
        <f t="shared" si="7"/>
        <v>95</v>
      </c>
      <c r="K18" s="81">
        <f t="shared" si="8"/>
        <v>94.285714285714292</v>
      </c>
      <c r="L18" s="80">
        <v>0</v>
      </c>
      <c r="M18" s="80">
        <v>5</v>
      </c>
      <c r="N18" s="80">
        <f t="shared" si="9"/>
        <v>5</v>
      </c>
      <c r="O18" s="80">
        <v>2</v>
      </c>
      <c r="P18" s="80">
        <v>2</v>
      </c>
      <c r="Q18" s="80">
        <f t="shared" si="10"/>
        <v>4</v>
      </c>
      <c r="R18" s="80">
        <v>2</v>
      </c>
      <c r="S18" s="80">
        <v>0</v>
      </c>
      <c r="T18" s="80">
        <f t="shared" si="11"/>
        <v>2</v>
      </c>
      <c r="U18" s="80">
        <v>3</v>
      </c>
      <c r="V18" s="80">
        <v>7</v>
      </c>
      <c r="W18" s="80">
        <f t="shared" si="12"/>
        <v>10</v>
      </c>
      <c r="X18" s="80">
        <v>2</v>
      </c>
      <c r="Y18" s="80">
        <v>2</v>
      </c>
      <c r="Z18" s="80">
        <f t="shared" si="13"/>
        <v>4</v>
      </c>
      <c r="AA18" s="80">
        <v>2</v>
      </c>
      <c r="AB18" s="80">
        <v>0</v>
      </c>
      <c r="AC18" s="80">
        <f t="shared" si="14"/>
        <v>2</v>
      </c>
      <c r="AD18" s="80">
        <v>2</v>
      </c>
      <c r="AE18" s="80">
        <v>2</v>
      </c>
      <c r="AF18" s="80">
        <f t="shared" si="15"/>
        <v>4</v>
      </c>
      <c r="AG18" s="80">
        <v>1</v>
      </c>
      <c r="AH18" s="80">
        <v>1</v>
      </c>
      <c r="AI18" s="80">
        <f t="shared" si="16"/>
        <v>2</v>
      </c>
      <c r="AJ18" s="80">
        <v>1</v>
      </c>
      <c r="AK18" s="80">
        <v>1</v>
      </c>
      <c r="AL18" s="80">
        <f t="shared" si="17"/>
        <v>2</v>
      </c>
      <c r="AM18" s="80">
        <f t="shared" si="18"/>
        <v>15</v>
      </c>
      <c r="AN18" s="80">
        <f t="shared" si="19"/>
        <v>20</v>
      </c>
      <c r="AO18" s="80">
        <f t="shared" si="20"/>
        <v>35</v>
      </c>
      <c r="AP18" s="80">
        <f t="shared" si="21"/>
        <v>60</v>
      </c>
      <c r="AQ18" s="80">
        <f t="shared" si="22"/>
        <v>102</v>
      </c>
      <c r="AR18" s="80">
        <f t="shared" si="23"/>
        <v>162</v>
      </c>
      <c r="AS18" s="81">
        <f t="shared" si="24"/>
        <v>50</v>
      </c>
      <c r="AT18" s="81">
        <f t="shared" si="25"/>
        <v>63.75</v>
      </c>
      <c r="AU18" s="81">
        <f t="shared" si="26"/>
        <v>57.857142857142854</v>
      </c>
    </row>
    <row r="19" spans="1:47">
      <c r="A19" s="43">
        <v>9</v>
      </c>
      <c r="B19" s="80" t="s">
        <v>213</v>
      </c>
      <c r="C19" s="80">
        <f>commerce!M32</f>
        <v>9</v>
      </c>
      <c r="D19" s="80">
        <f>commerce!N32</f>
        <v>14</v>
      </c>
      <c r="E19" s="80">
        <f t="shared" si="4"/>
        <v>23</v>
      </c>
      <c r="F19" s="80">
        <f>commerce!M33</f>
        <v>9</v>
      </c>
      <c r="G19" s="80">
        <f>commerce!N33</f>
        <v>13</v>
      </c>
      <c r="H19" s="80">
        <f t="shared" si="5"/>
        <v>22</v>
      </c>
      <c r="I19" s="80">
        <f t="shared" si="6"/>
        <v>100</v>
      </c>
      <c r="J19" s="81">
        <f t="shared" si="7"/>
        <v>92.857142857142861</v>
      </c>
      <c r="K19" s="81">
        <f t="shared" si="8"/>
        <v>95.652173913043484</v>
      </c>
      <c r="L19" s="80">
        <v>0</v>
      </c>
      <c r="M19" s="80">
        <v>1</v>
      </c>
      <c r="N19" s="80">
        <f t="shared" si="9"/>
        <v>1</v>
      </c>
      <c r="O19" s="80">
        <v>0</v>
      </c>
      <c r="P19" s="80">
        <v>1</v>
      </c>
      <c r="Q19" s="80">
        <f t="shared" si="10"/>
        <v>1</v>
      </c>
      <c r="R19" s="80">
        <v>0</v>
      </c>
      <c r="S19" s="80">
        <v>0</v>
      </c>
      <c r="T19" s="80">
        <f t="shared" si="11"/>
        <v>0</v>
      </c>
      <c r="U19" s="80">
        <v>1</v>
      </c>
      <c r="V19" s="80">
        <v>2</v>
      </c>
      <c r="W19" s="80">
        <f t="shared" si="12"/>
        <v>3</v>
      </c>
      <c r="X19" s="80">
        <v>2</v>
      </c>
      <c r="Y19" s="80">
        <v>1</v>
      </c>
      <c r="Z19" s="80">
        <f t="shared" si="13"/>
        <v>3</v>
      </c>
      <c r="AA19" s="80">
        <v>1</v>
      </c>
      <c r="AB19" s="80">
        <v>2</v>
      </c>
      <c r="AC19" s="80">
        <f t="shared" si="14"/>
        <v>3</v>
      </c>
      <c r="AD19" s="80">
        <v>2</v>
      </c>
      <c r="AE19" s="80">
        <v>0</v>
      </c>
      <c r="AF19" s="80">
        <f t="shared" si="15"/>
        <v>2</v>
      </c>
      <c r="AG19" s="80">
        <v>3</v>
      </c>
      <c r="AH19" s="80">
        <v>6</v>
      </c>
      <c r="AI19" s="80">
        <f t="shared" si="16"/>
        <v>9</v>
      </c>
      <c r="AJ19" s="80">
        <v>0</v>
      </c>
      <c r="AK19" s="80">
        <v>1</v>
      </c>
      <c r="AL19" s="80">
        <f t="shared" si="17"/>
        <v>1</v>
      </c>
      <c r="AM19" s="80">
        <f t="shared" si="18"/>
        <v>9</v>
      </c>
      <c r="AN19" s="80">
        <f t="shared" si="19"/>
        <v>14</v>
      </c>
      <c r="AO19" s="80">
        <f t="shared" si="20"/>
        <v>23</v>
      </c>
      <c r="AP19" s="80">
        <f t="shared" si="21"/>
        <v>23</v>
      </c>
      <c r="AQ19" s="80">
        <f t="shared" si="22"/>
        <v>41</v>
      </c>
      <c r="AR19" s="80">
        <f t="shared" si="23"/>
        <v>64</v>
      </c>
      <c r="AS19" s="81">
        <f t="shared" si="24"/>
        <v>31.944444444444443</v>
      </c>
      <c r="AT19" s="81">
        <f t="shared" si="25"/>
        <v>36.607142857142854</v>
      </c>
      <c r="AU19" s="81">
        <f t="shared" si="26"/>
        <v>34.782608695652172</v>
      </c>
    </row>
    <row r="20" spans="1:47">
      <c r="A20" s="43">
        <v>10</v>
      </c>
      <c r="B20" s="80" t="s">
        <v>214</v>
      </c>
      <c r="C20" s="80">
        <f>commerce!P32</f>
        <v>9</v>
      </c>
      <c r="D20" s="80">
        <f>commerce!Q32</f>
        <v>14</v>
      </c>
      <c r="E20" s="80">
        <f t="shared" si="4"/>
        <v>23</v>
      </c>
      <c r="F20" s="80">
        <f>commerce!P33</f>
        <v>9</v>
      </c>
      <c r="G20" s="80">
        <f>commerce!Q33</f>
        <v>14</v>
      </c>
      <c r="H20" s="80">
        <f t="shared" si="5"/>
        <v>23</v>
      </c>
      <c r="I20" s="80">
        <f t="shared" si="6"/>
        <v>100</v>
      </c>
      <c r="J20" s="80">
        <f t="shared" si="7"/>
        <v>100</v>
      </c>
      <c r="K20" s="80">
        <f t="shared" si="8"/>
        <v>100</v>
      </c>
      <c r="L20" s="80">
        <v>0</v>
      </c>
      <c r="M20" s="80">
        <v>1</v>
      </c>
      <c r="N20" s="80">
        <f t="shared" si="9"/>
        <v>1</v>
      </c>
      <c r="O20" s="80">
        <v>1</v>
      </c>
      <c r="P20" s="80">
        <v>2</v>
      </c>
      <c r="Q20" s="80">
        <f t="shared" si="10"/>
        <v>3</v>
      </c>
      <c r="R20" s="80">
        <v>3</v>
      </c>
      <c r="S20" s="80">
        <v>2</v>
      </c>
      <c r="T20" s="80">
        <f t="shared" si="11"/>
        <v>5</v>
      </c>
      <c r="U20" s="80">
        <v>2</v>
      </c>
      <c r="V20" s="80">
        <v>3</v>
      </c>
      <c r="W20" s="80">
        <f t="shared" si="12"/>
        <v>5</v>
      </c>
      <c r="X20" s="80">
        <v>1</v>
      </c>
      <c r="Y20" s="80">
        <v>3</v>
      </c>
      <c r="Z20" s="80">
        <f t="shared" si="13"/>
        <v>4</v>
      </c>
      <c r="AA20" s="80">
        <v>1</v>
      </c>
      <c r="AB20" s="80">
        <v>2</v>
      </c>
      <c r="AC20" s="80">
        <f t="shared" si="14"/>
        <v>3</v>
      </c>
      <c r="AD20" s="80">
        <v>0</v>
      </c>
      <c r="AE20" s="80">
        <v>1</v>
      </c>
      <c r="AF20" s="80">
        <f t="shared" si="15"/>
        <v>1</v>
      </c>
      <c r="AG20" s="80">
        <v>1</v>
      </c>
      <c r="AH20" s="80">
        <v>0</v>
      </c>
      <c r="AI20" s="80">
        <f t="shared" si="16"/>
        <v>1</v>
      </c>
      <c r="AJ20" s="80">
        <v>0</v>
      </c>
      <c r="AK20" s="80">
        <v>0</v>
      </c>
      <c r="AL20" s="80">
        <f t="shared" si="17"/>
        <v>0</v>
      </c>
      <c r="AM20" s="80">
        <f t="shared" si="18"/>
        <v>9</v>
      </c>
      <c r="AN20" s="80">
        <f t="shared" si="19"/>
        <v>14</v>
      </c>
      <c r="AO20" s="80">
        <f t="shared" si="20"/>
        <v>23</v>
      </c>
      <c r="AP20" s="80">
        <f t="shared" si="21"/>
        <v>43</v>
      </c>
      <c r="AQ20" s="80">
        <f t="shared" si="22"/>
        <v>69</v>
      </c>
      <c r="AR20" s="80">
        <f t="shared" si="23"/>
        <v>112</v>
      </c>
      <c r="AS20" s="81">
        <f t="shared" si="24"/>
        <v>59.722222222222221</v>
      </c>
      <c r="AT20" s="81">
        <f t="shared" si="25"/>
        <v>61.607142857142854</v>
      </c>
      <c r="AU20" s="81">
        <f t="shared" si="26"/>
        <v>60.869565217391305</v>
      </c>
    </row>
    <row r="21" spans="1:47">
      <c r="A21" s="43">
        <v>11</v>
      </c>
      <c r="B21" s="80" t="s">
        <v>215</v>
      </c>
      <c r="C21" s="80">
        <f>humanities!K24</f>
        <v>6</v>
      </c>
      <c r="D21" s="80">
        <f>humanities!L24</f>
        <v>6</v>
      </c>
      <c r="E21" s="80">
        <f t="shared" si="4"/>
        <v>12</v>
      </c>
      <c r="F21" s="80">
        <f>humanities!K25</f>
        <v>6</v>
      </c>
      <c r="G21" s="80">
        <f>humanities!L25</f>
        <v>6</v>
      </c>
      <c r="H21" s="80">
        <f t="shared" si="5"/>
        <v>12</v>
      </c>
      <c r="I21" s="80">
        <f t="shared" si="6"/>
        <v>100</v>
      </c>
      <c r="J21" s="80">
        <f t="shared" si="7"/>
        <v>100</v>
      </c>
      <c r="K21" s="80">
        <f t="shared" si="8"/>
        <v>100</v>
      </c>
      <c r="L21" s="80">
        <v>0</v>
      </c>
      <c r="M21" s="80">
        <v>2</v>
      </c>
      <c r="N21" s="80">
        <f t="shared" si="9"/>
        <v>2</v>
      </c>
      <c r="O21" s="80">
        <v>0</v>
      </c>
      <c r="P21" s="80">
        <v>2</v>
      </c>
      <c r="Q21" s="80">
        <f t="shared" si="10"/>
        <v>2</v>
      </c>
      <c r="R21" s="80">
        <v>1</v>
      </c>
      <c r="S21" s="80">
        <v>1</v>
      </c>
      <c r="T21" s="80">
        <f t="shared" si="11"/>
        <v>2</v>
      </c>
      <c r="U21" s="80">
        <v>3</v>
      </c>
      <c r="V21" s="80">
        <v>0</v>
      </c>
      <c r="W21" s="80">
        <f t="shared" si="12"/>
        <v>3</v>
      </c>
      <c r="X21" s="80">
        <v>1</v>
      </c>
      <c r="Y21" s="80">
        <v>1</v>
      </c>
      <c r="Z21" s="80">
        <f t="shared" si="13"/>
        <v>2</v>
      </c>
      <c r="AA21" s="80">
        <v>0</v>
      </c>
      <c r="AB21" s="80">
        <v>0</v>
      </c>
      <c r="AC21" s="80">
        <f t="shared" si="14"/>
        <v>0</v>
      </c>
      <c r="AD21" s="80">
        <v>1</v>
      </c>
      <c r="AE21" s="80">
        <v>0</v>
      </c>
      <c r="AF21" s="80">
        <f t="shared" si="15"/>
        <v>1</v>
      </c>
      <c r="AG21" s="80">
        <v>0</v>
      </c>
      <c r="AH21" s="80">
        <v>0</v>
      </c>
      <c r="AI21" s="80">
        <f t="shared" si="16"/>
        <v>0</v>
      </c>
      <c r="AJ21" s="80">
        <v>0</v>
      </c>
      <c r="AK21" s="80">
        <v>0</v>
      </c>
      <c r="AL21" s="80">
        <f t="shared" si="17"/>
        <v>0</v>
      </c>
      <c r="AM21" s="80">
        <f t="shared" si="18"/>
        <v>6</v>
      </c>
      <c r="AN21" s="80">
        <f t="shared" si="19"/>
        <v>6</v>
      </c>
      <c r="AO21" s="80">
        <f t="shared" si="20"/>
        <v>12</v>
      </c>
      <c r="AP21" s="80">
        <f t="shared" si="21"/>
        <v>27</v>
      </c>
      <c r="AQ21" s="80">
        <f t="shared" si="22"/>
        <v>40</v>
      </c>
      <c r="AR21" s="80">
        <f t="shared" si="23"/>
        <v>67</v>
      </c>
      <c r="AS21" s="81">
        <f t="shared" si="24"/>
        <v>56.25</v>
      </c>
      <c r="AT21" s="81">
        <f t="shared" si="25"/>
        <v>83.333333333333329</v>
      </c>
      <c r="AU21" s="81">
        <f t="shared" si="26"/>
        <v>69.791666666666671</v>
      </c>
    </row>
    <row r="22" spans="1:47">
      <c r="A22" s="43">
        <v>12</v>
      </c>
      <c r="B22" s="80" t="s">
        <v>216</v>
      </c>
      <c r="C22" s="80">
        <f>humanities!N24</f>
        <v>6</v>
      </c>
      <c r="D22" s="80">
        <f>humanities!O24</f>
        <v>6</v>
      </c>
      <c r="E22" s="80">
        <f t="shared" si="4"/>
        <v>12</v>
      </c>
      <c r="F22" s="80">
        <f>humanities!N25</f>
        <v>6</v>
      </c>
      <c r="G22" s="80">
        <f>humanities!O25</f>
        <v>6</v>
      </c>
      <c r="H22" s="80">
        <f t="shared" si="5"/>
        <v>12</v>
      </c>
      <c r="I22" s="80">
        <f t="shared" si="6"/>
        <v>100</v>
      </c>
      <c r="J22" s="80">
        <f t="shared" si="7"/>
        <v>100</v>
      </c>
      <c r="K22" s="80">
        <f t="shared" si="8"/>
        <v>100</v>
      </c>
      <c r="L22" s="80">
        <v>0</v>
      </c>
      <c r="M22" s="80">
        <v>2</v>
      </c>
      <c r="N22" s="80">
        <f t="shared" si="9"/>
        <v>2</v>
      </c>
      <c r="O22" s="80">
        <v>0</v>
      </c>
      <c r="P22" s="80">
        <v>0</v>
      </c>
      <c r="Q22" s="80">
        <f t="shared" si="10"/>
        <v>0</v>
      </c>
      <c r="R22" s="80">
        <v>0</v>
      </c>
      <c r="S22" s="80">
        <v>2</v>
      </c>
      <c r="T22" s="80">
        <f t="shared" si="11"/>
        <v>2</v>
      </c>
      <c r="U22" s="80">
        <v>2</v>
      </c>
      <c r="V22" s="80">
        <v>0</v>
      </c>
      <c r="W22" s="80">
        <f t="shared" si="12"/>
        <v>2</v>
      </c>
      <c r="X22" s="80">
        <v>1</v>
      </c>
      <c r="Y22" s="80">
        <v>0</v>
      </c>
      <c r="Z22" s="80">
        <f t="shared" si="13"/>
        <v>1</v>
      </c>
      <c r="AA22" s="80">
        <v>3</v>
      </c>
      <c r="AB22" s="80">
        <v>1</v>
      </c>
      <c r="AC22" s="80">
        <f t="shared" si="14"/>
        <v>4</v>
      </c>
      <c r="AD22" s="80">
        <v>0</v>
      </c>
      <c r="AE22" s="80">
        <v>1</v>
      </c>
      <c r="AF22" s="80">
        <f t="shared" si="15"/>
        <v>1</v>
      </c>
      <c r="AG22" s="80">
        <v>0</v>
      </c>
      <c r="AH22" s="80">
        <v>0</v>
      </c>
      <c r="AI22" s="80">
        <f t="shared" si="16"/>
        <v>0</v>
      </c>
      <c r="AJ22" s="80">
        <v>0</v>
      </c>
      <c r="AK22" s="80">
        <v>0</v>
      </c>
      <c r="AL22" s="80">
        <f t="shared" si="17"/>
        <v>0</v>
      </c>
      <c r="AM22" s="80">
        <f t="shared" si="18"/>
        <v>6</v>
      </c>
      <c r="AN22" s="80">
        <f t="shared" si="19"/>
        <v>6</v>
      </c>
      <c r="AO22" s="80">
        <f t="shared" si="20"/>
        <v>12</v>
      </c>
      <c r="AP22" s="80">
        <f t="shared" si="21"/>
        <v>23</v>
      </c>
      <c r="AQ22" s="80">
        <f t="shared" si="22"/>
        <v>33</v>
      </c>
      <c r="AR22" s="80">
        <f t="shared" si="23"/>
        <v>56</v>
      </c>
      <c r="AS22" s="81">
        <f t="shared" si="24"/>
        <v>47.916666666666664</v>
      </c>
      <c r="AT22" s="81">
        <f t="shared" si="25"/>
        <v>68.75</v>
      </c>
      <c r="AU22" s="81">
        <f t="shared" si="26"/>
        <v>58.333333333333336</v>
      </c>
    </row>
    <row r="23" spans="1:47">
      <c r="A23" s="43">
        <v>13</v>
      </c>
      <c r="B23" s="80" t="s">
        <v>211</v>
      </c>
      <c r="C23" s="80">
        <f>commerce!V32</f>
        <v>8</v>
      </c>
      <c r="D23" s="80">
        <f>commerce!W32</f>
        <v>0</v>
      </c>
      <c r="E23" s="80">
        <f t="shared" si="4"/>
        <v>8</v>
      </c>
      <c r="F23" s="80">
        <f>commerce!V33</f>
        <v>8</v>
      </c>
      <c r="G23" s="80">
        <f>commerce!W33</f>
        <v>0</v>
      </c>
      <c r="H23" s="80">
        <f t="shared" si="5"/>
        <v>8</v>
      </c>
      <c r="I23" s="80">
        <f t="shared" si="6"/>
        <v>100</v>
      </c>
      <c r="J23" s="80">
        <f t="shared" si="7"/>
        <v>0</v>
      </c>
      <c r="K23" s="80">
        <f t="shared" si="8"/>
        <v>100</v>
      </c>
      <c r="L23" s="80">
        <v>0</v>
      </c>
      <c r="M23" s="80">
        <v>0</v>
      </c>
      <c r="N23" s="80">
        <f t="shared" si="9"/>
        <v>0</v>
      </c>
      <c r="O23" s="80">
        <v>1</v>
      </c>
      <c r="P23" s="80">
        <v>0</v>
      </c>
      <c r="Q23" s="80">
        <f t="shared" si="10"/>
        <v>1</v>
      </c>
      <c r="R23" s="80">
        <v>4</v>
      </c>
      <c r="S23" s="80">
        <v>0</v>
      </c>
      <c r="T23" s="80">
        <f t="shared" si="11"/>
        <v>4</v>
      </c>
      <c r="U23" s="80">
        <v>3</v>
      </c>
      <c r="V23" s="80">
        <v>0</v>
      </c>
      <c r="W23" s="80">
        <f t="shared" si="12"/>
        <v>3</v>
      </c>
      <c r="X23" s="80">
        <v>0</v>
      </c>
      <c r="Y23" s="80">
        <v>0</v>
      </c>
      <c r="Z23" s="80">
        <f t="shared" si="13"/>
        <v>0</v>
      </c>
      <c r="AA23" s="80">
        <v>0</v>
      </c>
      <c r="AB23" s="80">
        <v>0</v>
      </c>
      <c r="AC23" s="80">
        <f t="shared" si="14"/>
        <v>0</v>
      </c>
      <c r="AD23" s="80">
        <v>0</v>
      </c>
      <c r="AE23" s="80">
        <v>0</v>
      </c>
      <c r="AF23" s="80">
        <f t="shared" si="15"/>
        <v>0</v>
      </c>
      <c r="AG23" s="80">
        <v>0</v>
      </c>
      <c r="AH23" s="80">
        <v>0</v>
      </c>
      <c r="AI23" s="80">
        <f t="shared" si="16"/>
        <v>0</v>
      </c>
      <c r="AJ23" s="80">
        <v>0</v>
      </c>
      <c r="AK23" s="80">
        <v>0</v>
      </c>
      <c r="AL23" s="80">
        <f t="shared" si="17"/>
        <v>0</v>
      </c>
      <c r="AM23" s="80">
        <f t="shared" si="18"/>
        <v>8</v>
      </c>
      <c r="AN23" s="80">
        <f t="shared" si="19"/>
        <v>0</v>
      </c>
      <c r="AO23" s="80">
        <f t="shared" si="20"/>
        <v>8</v>
      </c>
      <c r="AP23" s="80">
        <f t="shared" si="21"/>
        <v>46</v>
      </c>
      <c r="AQ23" s="80">
        <f t="shared" si="22"/>
        <v>0</v>
      </c>
      <c r="AR23" s="80">
        <f t="shared" si="23"/>
        <v>46</v>
      </c>
      <c r="AS23" s="81">
        <f t="shared" si="24"/>
        <v>71.875</v>
      </c>
      <c r="AT23" s="81">
        <f>IFERROR(100*AQ23/(AN23*8),0)</f>
        <v>0</v>
      </c>
      <c r="AU23" s="81">
        <f t="shared" si="26"/>
        <v>71.875</v>
      </c>
    </row>
    <row r="24" spans="1:47">
      <c r="A24" s="43">
        <v>14</v>
      </c>
      <c r="B24" s="80" t="s">
        <v>218</v>
      </c>
      <c r="C24" s="80">
        <f>humanities!T24+science!Y39+commerce!Y32</f>
        <v>36</v>
      </c>
      <c r="D24" s="80">
        <f>humanities!U24+science!Z39+commerce!Z32</f>
        <v>25</v>
      </c>
      <c r="E24" s="80">
        <f t="shared" si="4"/>
        <v>61</v>
      </c>
      <c r="F24" s="80">
        <f>humanities!T25+science!Y40+commerce!Y33</f>
        <v>36</v>
      </c>
      <c r="G24" s="80">
        <f>humanities!U25+science!Z40+commerce!Z33</f>
        <v>24</v>
      </c>
      <c r="H24" s="80">
        <f t="shared" si="5"/>
        <v>60</v>
      </c>
      <c r="I24" s="80">
        <f t="shared" si="6"/>
        <v>100</v>
      </c>
      <c r="J24" s="80">
        <f t="shared" si="7"/>
        <v>96</v>
      </c>
      <c r="K24" s="81">
        <f t="shared" si="8"/>
        <v>98.360655737704917</v>
      </c>
      <c r="L24" s="80">
        <v>1</v>
      </c>
      <c r="M24" s="80">
        <v>3</v>
      </c>
      <c r="N24" s="80">
        <f t="shared" si="9"/>
        <v>4</v>
      </c>
      <c r="O24" s="80">
        <v>2</v>
      </c>
      <c r="P24" s="80">
        <v>1</v>
      </c>
      <c r="Q24" s="80">
        <f t="shared" si="10"/>
        <v>3</v>
      </c>
      <c r="R24" s="80">
        <v>7</v>
      </c>
      <c r="S24" s="80">
        <v>7</v>
      </c>
      <c r="T24" s="80">
        <f t="shared" si="11"/>
        <v>14</v>
      </c>
      <c r="U24" s="80">
        <v>6</v>
      </c>
      <c r="V24" s="80">
        <v>2</v>
      </c>
      <c r="W24" s="80">
        <f t="shared" si="12"/>
        <v>8</v>
      </c>
      <c r="X24" s="80">
        <v>6</v>
      </c>
      <c r="Y24" s="80">
        <v>6</v>
      </c>
      <c r="Z24" s="80">
        <f t="shared" si="13"/>
        <v>12</v>
      </c>
      <c r="AA24" s="80">
        <v>6</v>
      </c>
      <c r="AB24" s="80">
        <v>3</v>
      </c>
      <c r="AC24" s="80">
        <f t="shared" si="14"/>
        <v>9</v>
      </c>
      <c r="AD24" s="80">
        <v>6</v>
      </c>
      <c r="AE24" s="80">
        <v>1</v>
      </c>
      <c r="AF24" s="80">
        <f t="shared" si="15"/>
        <v>7</v>
      </c>
      <c r="AG24" s="80">
        <v>2</v>
      </c>
      <c r="AH24" s="80">
        <v>1</v>
      </c>
      <c r="AI24" s="80">
        <f t="shared" si="16"/>
        <v>3</v>
      </c>
      <c r="AJ24" s="80">
        <v>0</v>
      </c>
      <c r="AK24" s="80">
        <v>1</v>
      </c>
      <c r="AL24" s="80">
        <f t="shared" si="17"/>
        <v>1</v>
      </c>
      <c r="AM24" s="80">
        <f t="shared" si="18"/>
        <v>36</v>
      </c>
      <c r="AN24" s="80">
        <f t="shared" si="19"/>
        <v>25</v>
      </c>
      <c r="AO24" s="80">
        <f t="shared" si="20"/>
        <v>61</v>
      </c>
      <c r="AP24" s="80">
        <f t="shared" si="21"/>
        <v>150</v>
      </c>
      <c r="AQ24" s="80">
        <f t="shared" si="22"/>
        <v>119</v>
      </c>
      <c r="AR24" s="80">
        <f t="shared" si="23"/>
        <v>269</v>
      </c>
      <c r="AS24" s="81">
        <f t="shared" si="24"/>
        <v>52.083333333333336</v>
      </c>
      <c r="AT24" s="81">
        <f t="shared" si="25"/>
        <v>59.5</v>
      </c>
      <c r="AU24" s="81">
        <f t="shared" si="26"/>
        <v>55.122950819672134</v>
      </c>
    </row>
  </sheetData>
  <mergeCells count="23">
    <mergeCell ref="AP8:AR9"/>
    <mergeCell ref="AS8:AU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L8:AL8"/>
    <mergeCell ref="AM8:AO9"/>
    <mergeCell ref="A1:AL1"/>
    <mergeCell ref="A2:AL2"/>
    <mergeCell ref="A3:AL3"/>
    <mergeCell ref="A4:AL4"/>
    <mergeCell ref="A6:AL6"/>
    <mergeCell ref="A8:A10"/>
    <mergeCell ref="B8:B10"/>
    <mergeCell ref="C8:E9"/>
    <mergeCell ref="F8:H9"/>
    <mergeCell ref="I8:K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class 12 all</vt:lpstr>
      <vt:lpstr>humanities</vt:lpstr>
      <vt:lpstr>science</vt:lpstr>
      <vt:lpstr>commerce</vt:lpstr>
      <vt:lpstr>CLASS12 SUBJECTWISE</vt:lpstr>
      <vt:lpstr>'class 12 all'!_08409__1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2018-10-31T06:52:03Z</dcterms:modified>
</cp:coreProperties>
</file>